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8.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9.xml" ContentType="application/vnd.openxmlformats-officedocument.spreadsheetml.table+xml"/>
  <Override PartName="/xl/pivotTables/pivotTable5.xml" ContentType="application/vnd.openxmlformats-officedocument.spreadsheetml.pivotTable+xml"/>
  <Override PartName="/xl/tables/table10.xml" ContentType="application/vnd.openxmlformats-officedocument.spreadsheetml.table+xml"/>
  <Override PartName="/xl/pivotTables/pivotTable6.xml" ContentType="application/vnd.openxmlformats-officedocument.spreadsheetml.pivot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Website spreadsheets/"/>
    </mc:Choice>
  </mc:AlternateContent>
  <xr:revisionPtr revIDLastSave="279" documentId="8_{54B43806-D6E1-4759-8DB6-884A20CA9D07}" xr6:coauthVersionLast="47" xr6:coauthVersionMax="47" xr10:uidLastSave="{DADD8A82-B046-452D-BB1B-C4AC8FBA602A}"/>
  <bookViews>
    <workbookView xWindow="28680" yWindow="-120" windowWidth="29040" windowHeight="15720" firstSheet="1" activeTab="7"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Detail1" sheetId="45" state="hidden" r:id="rId7"/>
    <sheet name="2025" sheetId="43" r:id="rId8"/>
    <sheet name="2024" sheetId="44" r:id="rId9"/>
    <sheet name="2023" sheetId="38" r:id="rId10"/>
    <sheet name="2023_draft" sheetId="36" state="hidden" r:id="rId11"/>
    <sheet name="2022" sheetId="15" r:id="rId12"/>
    <sheet name="2021" sheetId="14" r:id="rId13"/>
    <sheet name="2020" sheetId="7" r:id="rId14"/>
    <sheet name="2019" sheetId="8" r:id="rId15"/>
    <sheet name="2018" sheetId="9" r:id="rId16"/>
    <sheet name="2017" sheetId="10" r:id="rId17"/>
    <sheet name="2016" sheetId="2" r:id="rId18"/>
    <sheet name="2015" sheetId="3" r:id="rId19"/>
    <sheet name="2014" sheetId="4" r:id="rId20"/>
    <sheet name="2013" sheetId="5" r:id="rId21"/>
    <sheet name="2012" sheetId="6" r:id="rId22"/>
  </sheets>
  <definedNames>
    <definedName name="_xlnm._FilterDatabase" localSheetId="15" hidden="1">'2018'!$B$4:$Q$60</definedName>
    <definedName name="SigStatus">#REF!</definedName>
    <definedName name="Status">#REF!</definedName>
  </definedNames>
  <calcPr calcId="191028"/>
  <pivotCaches>
    <pivotCache cacheId="21" r:id="rId23"/>
    <pivotCache cacheId="22" r:id="rId24"/>
    <pivotCache cacheId="23" r:id="rId25"/>
    <pivotCache cacheId="24" r:id="rId26"/>
    <pivotCache cacheId="35"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3" i="43" l="1"/>
  <c r="N694" i="43"/>
  <c r="N695" i="43"/>
  <c r="N696" i="43"/>
  <c r="N697" i="43"/>
  <c r="N698" i="43"/>
  <c r="N699" i="43"/>
  <c r="N700" i="43"/>
  <c r="N701" i="43"/>
  <c r="N3" i="44"/>
  <c r="N4" i="44"/>
  <c r="N5" i="44"/>
  <c r="N6" i="44"/>
  <c r="N7" i="4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101" i="44"/>
  <c r="N102" i="44"/>
  <c r="N103" i="44"/>
  <c r="N104" i="44"/>
  <c r="N105" i="44"/>
  <c r="N106" i="44"/>
  <c r="N107" i="44"/>
  <c r="N108" i="44"/>
  <c r="N109" i="44"/>
  <c r="N110" i="44"/>
  <c r="N111" i="44"/>
  <c r="N112" i="44"/>
  <c r="N113" i="44"/>
  <c r="N114" i="44"/>
  <c r="N115" i="44"/>
  <c r="N116" i="44"/>
  <c r="N117" i="44"/>
  <c r="N118" i="44"/>
  <c r="N119" i="44"/>
  <c r="N120" i="44"/>
  <c r="N121" i="44"/>
  <c r="N122" i="44"/>
  <c r="N123" i="44"/>
  <c r="N124" i="44"/>
  <c r="N125" i="44"/>
  <c r="N126" i="44"/>
  <c r="N127" i="44"/>
  <c r="N128" i="44"/>
  <c r="N129" i="44"/>
  <c r="N130" i="44"/>
  <c r="N131" i="44"/>
  <c r="N132" i="44"/>
  <c r="N133" i="44"/>
  <c r="N134" i="44"/>
  <c r="N135" i="44"/>
  <c r="N136" i="44"/>
  <c r="N137" i="44"/>
  <c r="N138" i="44"/>
  <c r="N139" i="44"/>
  <c r="N140" i="44"/>
  <c r="N141" i="44"/>
  <c r="N142" i="44"/>
  <c r="N143" i="44"/>
  <c r="N144" i="44"/>
  <c r="N145" i="44"/>
  <c r="N146" i="44"/>
  <c r="N147" i="44"/>
  <c r="N148" i="44"/>
  <c r="N149" i="44"/>
  <c r="N150" i="44"/>
  <c r="N151" i="44"/>
  <c r="N152" i="44"/>
  <c r="N153" i="44"/>
  <c r="N154" i="44"/>
  <c r="N155" i="44"/>
  <c r="N156" i="44"/>
  <c r="N157" i="44"/>
  <c r="N158" i="44"/>
  <c r="N159" i="44"/>
  <c r="N160" i="44"/>
  <c r="N161" i="44"/>
  <c r="N162" i="44"/>
  <c r="N163" i="44"/>
  <c r="N164" i="44"/>
  <c r="N165" i="44"/>
  <c r="N166" i="44"/>
  <c r="N167" i="44"/>
  <c r="N168" i="44"/>
  <c r="N169" i="44"/>
  <c r="N170" i="44"/>
  <c r="N171" i="44"/>
  <c r="N172" i="44"/>
  <c r="N173" i="44"/>
  <c r="N174" i="44"/>
  <c r="N175" i="44"/>
  <c r="N176" i="44"/>
  <c r="N177" i="44"/>
  <c r="N178" i="44"/>
  <c r="N179" i="44"/>
  <c r="N180" i="44"/>
  <c r="N181" i="44"/>
  <c r="N182" i="44"/>
  <c r="N183" i="44"/>
  <c r="N184" i="44"/>
  <c r="N185" i="44"/>
  <c r="N186" i="44"/>
  <c r="N187" i="44"/>
  <c r="N188" i="44"/>
  <c r="N189" i="44"/>
  <c r="N190" i="44"/>
  <c r="N191" i="44"/>
  <c r="N192" i="44"/>
  <c r="N193" i="44"/>
  <c r="N194" i="44"/>
  <c r="N195" i="44"/>
  <c r="N196" i="44"/>
  <c r="N197" i="44"/>
  <c r="N198" i="44"/>
  <c r="N199" i="44"/>
  <c r="N200" i="44"/>
  <c r="N201" i="44"/>
  <c r="N202" i="44"/>
  <c r="N203" i="44"/>
  <c r="N204" i="44"/>
  <c r="N205" i="44"/>
  <c r="N206" i="44"/>
  <c r="N207" i="44"/>
  <c r="N208" i="44"/>
  <c r="N209" i="44"/>
  <c r="N210" i="44"/>
  <c r="N211" i="44"/>
  <c r="N212" i="44"/>
  <c r="N213" i="44"/>
  <c r="N214" i="44"/>
  <c r="N215" i="44"/>
  <c r="N216" i="44"/>
  <c r="N217" i="44"/>
  <c r="N218" i="44"/>
  <c r="N219" i="44"/>
  <c r="N220" i="44"/>
  <c r="N221" i="44"/>
  <c r="N222" i="44"/>
  <c r="N223" i="44"/>
  <c r="N224" i="44"/>
  <c r="N225" i="44"/>
  <c r="N226" i="44"/>
  <c r="N227" i="44"/>
  <c r="N228" i="44"/>
  <c r="N229" i="44"/>
  <c r="N230" i="44"/>
  <c r="N231" i="44"/>
  <c r="N232" i="44"/>
  <c r="N233" i="44"/>
  <c r="N234" i="44"/>
  <c r="N235" i="44"/>
  <c r="N236" i="44"/>
  <c r="N237" i="44"/>
  <c r="N238" i="44"/>
  <c r="N239" i="44"/>
  <c r="N240" i="44"/>
  <c r="N241" i="44"/>
  <c r="N242" i="44"/>
  <c r="N243" i="44"/>
  <c r="N244" i="44"/>
  <c r="N245" i="44"/>
  <c r="N246" i="44"/>
  <c r="N247" i="44"/>
  <c r="N248" i="44"/>
  <c r="N249" i="44"/>
  <c r="N250" i="44"/>
  <c r="N251" i="44"/>
  <c r="N252" i="44"/>
  <c r="N253" i="44"/>
  <c r="N254" i="44"/>
  <c r="N255" i="44"/>
  <c r="N256" i="44"/>
  <c r="N257" i="44"/>
  <c r="N258" i="44"/>
  <c r="N259" i="44"/>
  <c r="N260" i="44"/>
  <c r="N261" i="44"/>
  <c r="N262" i="44"/>
  <c r="N263" i="44"/>
  <c r="N264" i="44"/>
  <c r="N265" i="44"/>
  <c r="N266" i="44"/>
  <c r="N267" i="44"/>
  <c r="N268" i="44"/>
  <c r="N269" i="44"/>
  <c r="N270" i="44"/>
  <c r="N271" i="44"/>
  <c r="N272" i="44"/>
  <c r="N273" i="44"/>
  <c r="N274" i="44"/>
  <c r="N275" i="44"/>
  <c r="N276" i="44"/>
  <c r="N277" i="44"/>
  <c r="N278" i="44"/>
  <c r="N279" i="44"/>
  <c r="N280" i="44"/>
  <c r="N281" i="44"/>
  <c r="N282" i="44"/>
  <c r="N283" i="44"/>
  <c r="N284" i="44"/>
  <c r="N285" i="44"/>
  <c r="N286" i="44"/>
  <c r="N287" i="44"/>
  <c r="N288" i="44"/>
  <c r="N289" i="44"/>
  <c r="N290" i="44"/>
  <c r="N291" i="44"/>
  <c r="N292" i="44"/>
  <c r="N293" i="44"/>
  <c r="N294" i="44"/>
  <c r="N295" i="44"/>
  <c r="N296" i="44"/>
  <c r="N297" i="44"/>
  <c r="N298" i="44"/>
  <c r="N299" i="44"/>
  <c r="N300" i="44"/>
  <c r="N301" i="44"/>
  <c r="N302" i="44"/>
  <c r="N303" i="44"/>
  <c r="N304" i="44"/>
  <c r="N305" i="44"/>
  <c r="N306" i="44"/>
  <c r="N307" i="44"/>
  <c r="N308" i="44"/>
  <c r="N309" i="44"/>
  <c r="N310" i="44"/>
  <c r="N311" i="44"/>
  <c r="N312" i="44"/>
  <c r="N313" i="44"/>
  <c r="N314" i="44"/>
  <c r="N315" i="44"/>
  <c r="N316" i="44"/>
  <c r="N317" i="44"/>
  <c r="N318" i="44"/>
  <c r="N319" i="44"/>
  <c r="N320" i="44"/>
  <c r="N321" i="44"/>
  <c r="N322" i="44"/>
  <c r="N323" i="44"/>
  <c r="N324" i="44"/>
  <c r="N325" i="44"/>
  <c r="N326" i="44"/>
  <c r="N327" i="44"/>
  <c r="N328" i="44"/>
  <c r="N329" i="44"/>
  <c r="N330" i="44"/>
  <c r="N331" i="44"/>
  <c r="N332" i="44"/>
  <c r="N333" i="44"/>
  <c r="N334" i="44"/>
  <c r="N335" i="44"/>
  <c r="N336" i="44"/>
  <c r="N337" i="44"/>
  <c r="N338" i="44"/>
  <c r="N339" i="44"/>
  <c r="N340" i="44"/>
  <c r="N341" i="44"/>
  <c r="N342" i="44"/>
  <c r="N343" i="44"/>
  <c r="N344" i="44"/>
  <c r="N345" i="44"/>
  <c r="N346" i="44"/>
  <c r="N347" i="44"/>
  <c r="N348" i="44"/>
  <c r="N349" i="44"/>
  <c r="N350" i="44"/>
  <c r="N351" i="44"/>
  <c r="N352" i="44"/>
  <c r="N353" i="44"/>
  <c r="N354" i="44"/>
  <c r="N355" i="44"/>
  <c r="N356" i="44"/>
  <c r="N357" i="44"/>
  <c r="N358" i="44"/>
  <c r="N359" i="44"/>
  <c r="N360" i="44"/>
  <c r="N361" i="44"/>
  <c r="N362" i="44"/>
  <c r="N363" i="44"/>
  <c r="N364" i="44"/>
  <c r="N365" i="44"/>
  <c r="N366" i="44"/>
  <c r="N367" i="44"/>
  <c r="N368" i="44"/>
  <c r="N369" i="44"/>
  <c r="N370" i="44"/>
  <c r="N371" i="44"/>
  <c r="N372" i="44"/>
  <c r="N373" i="44"/>
  <c r="N374" i="44"/>
  <c r="N375" i="44"/>
  <c r="N376" i="44"/>
  <c r="N377" i="44"/>
  <c r="N378" i="44"/>
  <c r="N379" i="44"/>
  <c r="N380" i="44"/>
  <c r="N381" i="44"/>
  <c r="N382" i="44"/>
  <c r="N383" i="44"/>
  <c r="N384" i="44"/>
  <c r="N385" i="44"/>
  <c r="N386" i="44"/>
  <c r="N387" i="44"/>
  <c r="N388" i="44"/>
  <c r="N389" i="44"/>
  <c r="N390" i="44"/>
  <c r="N391" i="44"/>
  <c r="N392" i="44"/>
  <c r="N393" i="44"/>
  <c r="N394" i="44"/>
  <c r="N395" i="44"/>
  <c r="N396" i="44"/>
  <c r="N397" i="44"/>
  <c r="N398" i="44"/>
  <c r="N399" i="44"/>
  <c r="N400" i="44"/>
  <c r="N401" i="44"/>
  <c r="N402" i="44"/>
  <c r="N403" i="44"/>
  <c r="N404" i="44"/>
  <c r="N405" i="44"/>
  <c r="N406" i="44"/>
  <c r="N407" i="44"/>
  <c r="N408" i="44"/>
  <c r="N409" i="44"/>
  <c r="N410" i="44"/>
  <c r="N411" i="44"/>
  <c r="N412" i="44"/>
  <c r="N413" i="44"/>
  <c r="N414" i="44"/>
  <c r="N415" i="44"/>
  <c r="N416" i="44"/>
  <c r="N417" i="44"/>
  <c r="N418" i="44"/>
  <c r="N419" i="44"/>
  <c r="N420" i="44"/>
  <c r="N421" i="44"/>
  <c r="N422" i="44"/>
  <c r="N423" i="44"/>
  <c r="N424" i="44"/>
  <c r="N425" i="44"/>
  <c r="N426" i="44"/>
  <c r="N427" i="44"/>
  <c r="N428" i="44"/>
  <c r="N429" i="44"/>
  <c r="N430" i="44"/>
  <c r="N431" i="44"/>
  <c r="N432" i="44"/>
  <c r="N433" i="44"/>
  <c r="N434" i="44"/>
  <c r="N435" i="44"/>
  <c r="N436" i="44"/>
  <c r="N437" i="44"/>
  <c r="N438" i="44"/>
  <c r="N439" i="44"/>
  <c r="N440" i="44"/>
  <c r="N441" i="44"/>
  <c r="N442" i="44"/>
  <c r="N443" i="44"/>
  <c r="N444" i="44"/>
  <c r="N445" i="44"/>
  <c r="N446" i="44"/>
  <c r="N447" i="44"/>
  <c r="N448" i="44"/>
  <c r="N449" i="44"/>
  <c r="N450" i="44"/>
  <c r="N451" i="44"/>
  <c r="N452" i="44"/>
  <c r="N453" i="44"/>
  <c r="N454" i="44"/>
  <c r="N455" i="44"/>
  <c r="N456" i="44"/>
  <c r="N457" i="44"/>
  <c r="N458" i="44"/>
  <c r="N459" i="44"/>
  <c r="N460" i="44"/>
  <c r="N461" i="44"/>
  <c r="N462" i="44"/>
  <c r="N463" i="44"/>
  <c r="N464" i="44"/>
  <c r="N465" i="44"/>
  <c r="N466" i="44"/>
  <c r="N467" i="44"/>
  <c r="N468" i="44"/>
  <c r="N469" i="44"/>
  <c r="N470" i="44"/>
  <c r="N471" i="44"/>
  <c r="N472" i="44"/>
  <c r="N473" i="44"/>
  <c r="N474" i="44"/>
  <c r="N475" i="44"/>
  <c r="N476" i="44"/>
  <c r="N477" i="44"/>
  <c r="N478" i="44"/>
  <c r="N479" i="44"/>
  <c r="N480" i="44"/>
  <c r="N481" i="44"/>
  <c r="N482" i="44"/>
  <c r="N483" i="44"/>
  <c r="N484" i="44"/>
  <c r="N485" i="44"/>
  <c r="N486" i="44"/>
  <c r="N487" i="44"/>
  <c r="N488" i="44"/>
  <c r="N489" i="44"/>
  <c r="N490" i="44"/>
  <c r="N491" i="44"/>
  <c r="N492" i="44"/>
  <c r="N493" i="44"/>
  <c r="N494" i="44"/>
  <c r="N495" i="44"/>
  <c r="N496" i="44"/>
  <c r="N497" i="44"/>
  <c r="N498" i="44"/>
  <c r="N499" i="44"/>
  <c r="N500" i="44"/>
  <c r="N501" i="44"/>
  <c r="N502" i="44"/>
  <c r="N503" i="44"/>
  <c r="N504" i="44"/>
  <c r="N505" i="44"/>
  <c r="N506" i="44"/>
  <c r="N507" i="44"/>
  <c r="N508" i="44"/>
  <c r="N509" i="44"/>
  <c r="N510" i="44"/>
  <c r="N511" i="44"/>
  <c r="N512" i="44"/>
  <c r="N513" i="44"/>
  <c r="N514" i="44"/>
  <c r="N515" i="44"/>
  <c r="N516" i="44"/>
  <c r="N517" i="44"/>
  <c r="N518" i="44"/>
  <c r="N519" i="44"/>
  <c r="N520" i="44"/>
  <c r="N521" i="44"/>
  <c r="N522" i="44"/>
  <c r="N523" i="44"/>
  <c r="N524" i="44"/>
  <c r="N525" i="44"/>
  <c r="N526" i="44"/>
  <c r="N527" i="44"/>
  <c r="N528" i="44"/>
  <c r="N529" i="44"/>
  <c r="N530" i="44"/>
  <c r="N531" i="44"/>
  <c r="N532" i="44"/>
  <c r="N533" i="44"/>
  <c r="N534" i="44"/>
  <c r="N535" i="44"/>
  <c r="N536" i="44"/>
  <c r="N537" i="44"/>
  <c r="N538" i="44"/>
  <c r="N539" i="44"/>
  <c r="N540" i="44"/>
  <c r="N541" i="44"/>
  <c r="N542" i="44"/>
  <c r="N543" i="44"/>
  <c r="N544" i="44"/>
  <c r="N545" i="44"/>
  <c r="N546" i="44"/>
  <c r="N547" i="44"/>
  <c r="N548" i="44"/>
  <c r="N549" i="44"/>
  <c r="N550" i="44"/>
  <c r="N551" i="44"/>
  <c r="N552" i="44"/>
  <c r="N553" i="44"/>
  <c r="N554" i="44"/>
  <c r="N555" i="44"/>
  <c r="N556" i="44"/>
  <c r="N557" i="44"/>
  <c r="N558" i="44"/>
  <c r="N559" i="44"/>
  <c r="N560" i="44"/>
  <c r="N561" i="44"/>
  <c r="N562" i="44"/>
  <c r="N563" i="44"/>
  <c r="N564" i="44"/>
  <c r="N565" i="44"/>
  <c r="N566" i="44"/>
  <c r="N567" i="44"/>
  <c r="N568" i="44"/>
  <c r="N569" i="44"/>
  <c r="N570" i="44"/>
  <c r="N571" i="44"/>
  <c r="N572" i="44"/>
  <c r="N573" i="44"/>
  <c r="N574" i="44"/>
  <c r="N575" i="44"/>
  <c r="N576" i="44"/>
  <c r="N577" i="44"/>
  <c r="N578" i="44"/>
  <c r="N579" i="44"/>
  <c r="N580" i="44"/>
  <c r="N581" i="44"/>
  <c r="N582" i="44"/>
  <c r="N583" i="44"/>
  <c r="N584" i="44"/>
  <c r="N585" i="44"/>
  <c r="N586" i="44"/>
  <c r="N587" i="44"/>
  <c r="N588" i="44"/>
  <c r="N589" i="44"/>
  <c r="N590" i="44"/>
  <c r="N591" i="44"/>
  <c r="N592" i="44"/>
  <c r="N593" i="44"/>
  <c r="N594" i="44"/>
  <c r="N595" i="44"/>
  <c r="N596" i="44"/>
  <c r="N597" i="44"/>
  <c r="N598" i="44"/>
  <c r="N599" i="44"/>
  <c r="N600" i="44"/>
  <c r="N601" i="44"/>
  <c r="N602" i="44"/>
  <c r="N603" i="44"/>
  <c r="N604" i="44"/>
  <c r="N605" i="44"/>
  <c r="N606" i="44"/>
  <c r="N607" i="44"/>
  <c r="N608" i="44"/>
  <c r="N609" i="44"/>
  <c r="N610" i="44"/>
  <c r="N611" i="44"/>
  <c r="N612" i="44"/>
  <c r="N613" i="44"/>
  <c r="N614" i="44"/>
  <c r="N615" i="44"/>
  <c r="N616" i="44"/>
  <c r="N617" i="44"/>
  <c r="N618" i="44"/>
  <c r="N619" i="44"/>
  <c r="N620" i="44"/>
  <c r="N621" i="44"/>
  <c r="N622" i="44"/>
  <c r="N623" i="44"/>
  <c r="N624" i="44"/>
  <c r="N625" i="44"/>
  <c r="N626" i="44"/>
  <c r="N627" i="44"/>
  <c r="N628" i="44"/>
  <c r="N629" i="44"/>
  <c r="N630" i="44"/>
  <c r="N631" i="44"/>
  <c r="N632" i="44"/>
  <c r="N633" i="44"/>
  <c r="N634" i="44"/>
  <c r="N635" i="44"/>
  <c r="N636" i="44"/>
  <c r="N637" i="44"/>
  <c r="N638" i="44"/>
  <c r="N639" i="44"/>
  <c r="N640" i="44"/>
  <c r="N641" i="44"/>
  <c r="N642" i="44"/>
  <c r="N643" i="44"/>
  <c r="N644" i="44"/>
  <c r="N645" i="44"/>
  <c r="N646" i="44"/>
  <c r="N647" i="44"/>
  <c r="N648" i="44"/>
  <c r="N649" i="44"/>
  <c r="N650" i="44"/>
  <c r="N651" i="44"/>
  <c r="N652" i="44"/>
  <c r="N653" i="44"/>
  <c r="N654" i="44"/>
  <c r="N655" i="44"/>
  <c r="N656" i="44"/>
  <c r="N657" i="44"/>
  <c r="N658" i="44"/>
  <c r="N659" i="44"/>
  <c r="N660" i="44"/>
  <c r="N661" i="44"/>
  <c r="N662" i="44"/>
  <c r="N663" i="44"/>
  <c r="N664" i="44"/>
  <c r="N665" i="44"/>
  <c r="N666" i="44"/>
  <c r="N667" i="44"/>
  <c r="N668" i="44"/>
  <c r="N669" i="44"/>
  <c r="N670" i="44"/>
  <c r="N671" i="44"/>
  <c r="N672" i="44"/>
  <c r="N673" i="44"/>
  <c r="N674" i="44"/>
  <c r="N675" i="44"/>
  <c r="N676" i="44"/>
  <c r="N677" i="44"/>
  <c r="N678" i="44"/>
  <c r="N679" i="44"/>
  <c r="N680" i="44"/>
  <c r="N681" i="44"/>
  <c r="N682" i="44"/>
  <c r="N683" i="44"/>
  <c r="N684" i="44"/>
  <c r="N685" i="44"/>
  <c r="N686" i="44"/>
  <c r="N687" i="44"/>
  <c r="N688" i="44"/>
  <c r="N689" i="44"/>
  <c r="N690" i="44"/>
  <c r="N691" i="44"/>
  <c r="N692" i="44"/>
  <c r="N693" i="44"/>
  <c r="N694" i="44"/>
  <c r="N695" i="44"/>
  <c r="N696" i="44"/>
  <c r="N697" i="44"/>
  <c r="N698" i="44"/>
  <c r="N699" i="44"/>
  <c r="N700" i="44"/>
  <c r="N701" i="44"/>
  <c r="N3" i="38"/>
  <c r="B3" i="44"/>
  <c r="B4" i="44"/>
  <c r="B5" i="44"/>
  <c r="B6" i="44"/>
  <c r="D6" i="44" s="1"/>
  <c r="B7" i="44"/>
  <c r="B8" i="44"/>
  <c r="B9" i="44"/>
  <c r="B10" i="44"/>
  <c r="B11" i="44"/>
  <c r="B12" i="44"/>
  <c r="D12" i="44" s="1"/>
  <c r="B13" i="44"/>
  <c r="B14" i="44"/>
  <c r="B15" i="44"/>
  <c r="B16" i="44"/>
  <c r="B17" i="44"/>
  <c r="B18" i="44"/>
  <c r="D18" i="44" s="1"/>
  <c r="B19" i="44"/>
  <c r="B20" i="44"/>
  <c r="B21" i="44"/>
  <c r="B22" i="44"/>
  <c r="B23" i="44"/>
  <c r="B24" i="44"/>
  <c r="D24" i="44" s="1"/>
  <c r="B25" i="44"/>
  <c r="B26" i="44"/>
  <c r="B27" i="44"/>
  <c r="B28" i="44"/>
  <c r="B29" i="44"/>
  <c r="B30" i="44"/>
  <c r="D30" i="44" s="1"/>
  <c r="B31" i="44"/>
  <c r="B32" i="44"/>
  <c r="B33" i="44"/>
  <c r="B34" i="44"/>
  <c r="B35" i="44"/>
  <c r="B36" i="44"/>
  <c r="D36" i="44" s="1"/>
  <c r="B37" i="44"/>
  <c r="B38" i="44"/>
  <c r="B39" i="44"/>
  <c r="B40" i="44"/>
  <c r="B41" i="44"/>
  <c r="B42" i="44"/>
  <c r="B43" i="44"/>
  <c r="B44" i="44"/>
  <c r="B45" i="44"/>
  <c r="B46" i="44"/>
  <c r="B47" i="44"/>
  <c r="B48" i="44"/>
  <c r="D48" i="44" s="1"/>
  <c r="B49" i="44"/>
  <c r="B50" i="44"/>
  <c r="B51" i="44"/>
  <c r="B52" i="44"/>
  <c r="B53" i="44"/>
  <c r="B54" i="44"/>
  <c r="D54" i="44" s="1"/>
  <c r="B55" i="44"/>
  <c r="B56" i="44"/>
  <c r="B57" i="44"/>
  <c r="B58" i="44"/>
  <c r="B59" i="44"/>
  <c r="B60" i="44"/>
  <c r="D60" i="44" s="1"/>
  <c r="B61" i="44"/>
  <c r="B62" i="44"/>
  <c r="B63" i="44"/>
  <c r="B64" i="44"/>
  <c r="B65" i="44"/>
  <c r="B66" i="44"/>
  <c r="D66" i="44" s="1"/>
  <c r="B67" i="44"/>
  <c r="B68" i="44"/>
  <c r="B69" i="44"/>
  <c r="B70" i="44"/>
  <c r="B71" i="44"/>
  <c r="B72" i="44"/>
  <c r="D72" i="44" s="1"/>
  <c r="B73" i="44"/>
  <c r="B74" i="44"/>
  <c r="B75" i="44"/>
  <c r="B76" i="44"/>
  <c r="B77" i="44"/>
  <c r="B78" i="44"/>
  <c r="D78" i="44" s="1"/>
  <c r="B79" i="44"/>
  <c r="B80" i="44"/>
  <c r="B81" i="44"/>
  <c r="B82" i="44"/>
  <c r="B83" i="44"/>
  <c r="B84" i="44"/>
  <c r="D84" i="44" s="1"/>
  <c r="B85" i="44"/>
  <c r="B86" i="44"/>
  <c r="B87" i="44"/>
  <c r="B88" i="44"/>
  <c r="B89" i="44"/>
  <c r="B90" i="44"/>
  <c r="D90" i="44" s="1"/>
  <c r="B91" i="44"/>
  <c r="B92" i="44"/>
  <c r="B93" i="44"/>
  <c r="B94" i="44"/>
  <c r="B95" i="44"/>
  <c r="B96" i="44"/>
  <c r="D96" i="44" s="1"/>
  <c r="B97" i="44"/>
  <c r="B98" i="44"/>
  <c r="B99" i="44"/>
  <c r="B100" i="44"/>
  <c r="B101" i="44"/>
  <c r="B102" i="44"/>
  <c r="D102" i="44" s="1"/>
  <c r="B103" i="44"/>
  <c r="B104" i="44"/>
  <c r="B105" i="44"/>
  <c r="B106" i="44"/>
  <c r="B107" i="44"/>
  <c r="B108" i="44"/>
  <c r="D108" i="44" s="1"/>
  <c r="B109" i="44"/>
  <c r="B110" i="44"/>
  <c r="B111" i="44"/>
  <c r="B112" i="44"/>
  <c r="B113" i="44"/>
  <c r="B114" i="44"/>
  <c r="D114" i="44" s="1"/>
  <c r="B115" i="44"/>
  <c r="B116" i="44"/>
  <c r="B117" i="44"/>
  <c r="B118" i="44"/>
  <c r="B119" i="44"/>
  <c r="B120" i="44"/>
  <c r="D120" i="44" s="1"/>
  <c r="B121" i="44"/>
  <c r="B122" i="44"/>
  <c r="B123" i="44"/>
  <c r="B124" i="44"/>
  <c r="B125" i="44"/>
  <c r="B126" i="44"/>
  <c r="D126" i="44" s="1"/>
  <c r="B127" i="44"/>
  <c r="B128" i="44"/>
  <c r="B129" i="44"/>
  <c r="B130" i="44"/>
  <c r="B131" i="44"/>
  <c r="B132" i="44"/>
  <c r="D132" i="44" s="1"/>
  <c r="B133" i="44"/>
  <c r="B134" i="44"/>
  <c r="B135" i="44"/>
  <c r="B136" i="44"/>
  <c r="B137" i="44"/>
  <c r="B138" i="44"/>
  <c r="D138" i="44" s="1"/>
  <c r="B139" i="44"/>
  <c r="B140" i="44"/>
  <c r="B141" i="44"/>
  <c r="B142" i="44"/>
  <c r="B143" i="44"/>
  <c r="B144" i="44"/>
  <c r="D144" i="44" s="1"/>
  <c r="B145" i="44"/>
  <c r="B146" i="44"/>
  <c r="B147" i="44"/>
  <c r="B148" i="44"/>
  <c r="B149" i="44"/>
  <c r="B150" i="44"/>
  <c r="D150" i="44" s="1"/>
  <c r="B151" i="44"/>
  <c r="B152" i="44"/>
  <c r="B153" i="44"/>
  <c r="B154" i="44"/>
  <c r="B155" i="44"/>
  <c r="B156" i="44"/>
  <c r="D156" i="44" s="1"/>
  <c r="B157" i="44"/>
  <c r="B158" i="44"/>
  <c r="B159" i="44"/>
  <c r="B160" i="44"/>
  <c r="B161" i="44"/>
  <c r="B162" i="44"/>
  <c r="D162" i="44" s="1"/>
  <c r="B163" i="44"/>
  <c r="B164" i="44"/>
  <c r="B165" i="44"/>
  <c r="B166" i="44"/>
  <c r="B167" i="44"/>
  <c r="D167" i="44" s="1"/>
  <c r="B168" i="44"/>
  <c r="D168" i="44" s="1"/>
  <c r="B169" i="44"/>
  <c r="B170" i="44"/>
  <c r="B171" i="44"/>
  <c r="B172" i="44"/>
  <c r="B173" i="44"/>
  <c r="B174" i="44"/>
  <c r="B175" i="44"/>
  <c r="B176" i="44"/>
  <c r="B177" i="44"/>
  <c r="B178" i="44"/>
  <c r="B179" i="44"/>
  <c r="D179" i="44" s="1"/>
  <c r="B180" i="44"/>
  <c r="D180" i="44" s="1"/>
  <c r="B181" i="44"/>
  <c r="B182" i="44"/>
  <c r="B183" i="44"/>
  <c r="B184" i="44"/>
  <c r="B185" i="44"/>
  <c r="B186" i="44"/>
  <c r="D186" i="44" s="1"/>
  <c r="B187" i="44"/>
  <c r="B188" i="44"/>
  <c r="B189" i="44"/>
  <c r="B190" i="44"/>
  <c r="B191" i="44"/>
  <c r="D191" i="44" s="1"/>
  <c r="B192" i="44"/>
  <c r="D192" i="44" s="1"/>
  <c r="B193" i="44"/>
  <c r="B194" i="44"/>
  <c r="B195" i="44"/>
  <c r="B196" i="44"/>
  <c r="B197" i="44"/>
  <c r="B198" i="44"/>
  <c r="D198" i="44" s="1"/>
  <c r="B199" i="44"/>
  <c r="B200" i="44"/>
  <c r="B201" i="44"/>
  <c r="B202" i="44"/>
  <c r="B203" i="44"/>
  <c r="D203" i="44" s="1"/>
  <c r="B204" i="44"/>
  <c r="D204" i="44" s="1"/>
  <c r="B205" i="44"/>
  <c r="B206" i="44"/>
  <c r="B207" i="44"/>
  <c r="B208" i="44"/>
  <c r="B209" i="44"/>
  <c r="B210" i="44"/>
  <c r="D210" i="44" s="1"/>
  <c r="B211" i="44"/>
  <c r="B212" i="44"/>
  <c r="B213" i="44"/>
  <c r="B214" i="44"/>
  <c r="B215" i="44"/>
  <c r="D215" i="44" s="1"/>
  <c r="B216" i="44"/>
  <c r="D216" i="44" s="1"/>
  <c r="B217" i="44"/>
  <c r="B218" i="44"/>
  <c r="B219" i="44"/>
  <c r="B220" i="44"/>
  <c r="B221" i="44"/>
  <c r="B222" i="44"/>
  <c r="D222" i="44" s="1"/>
  <c r="B223" i="44"/>
  <c r="B224" i="44"/>
  <c r="B225" i="44"/>
  <c r="B226" i="44"/>
  <c r="B227" i="44"/>
  <c r="D227" i="44" s="1"/>
  <c r="B228" i="44"/>
  <c r="D228" i="44" s="1"/>
  <c r="B229" i="44"/>
  <c r="B230" i="44"/>
  <c r="B231" i="44"/>
  <c r="B232" i="44"/>
  <c r="B233" i="44"/>
  <c r="B234" i="44"/>
  <c r="D234" i="44" s="1"/>
  <c r="B235" i="44"/>
  <c r="B236" i="44"/>
  <c r="B237" i="44"/>
  <c r="B238" i="44"/>
  <c r="B239" i="44"/>
  <c r="D239" i="44" s="1"/>
  <c r="B240" i="44"/>
  <c r="D240" i="44" s="1"/>
  <c r="B241" i="44"/>
  <c r="B242" i="44"/>
  <c r="B243" i="44"/>
  <c r="B244" i="44"/>
  <c r="B245" i="44"/>
  <c r="B246" i="44"/>
  <c r="B247" i="44"/>
  <c r="B248" i="44"/>
  <c r="B249" i="44"/>
  <c r="B250" i="44"/>
  <c r="B251" i="44"/>
  <c r="D251" i="44" s="1"/>
  <c r="B252" i="44"/>
  <c r="D252" i="44" s="1"/>
  <c r="B253" i="44"/>
  <c r="B254" i="44"/>
  <c r="B255" i="44"/>
  <c r="B256" i="44"/>
  <c r="B257" i="44"/>
  <c r="B258" i="44"/>
  <c r="D258" i="44" s="1"/>
  <c r="B259" i="44"/>
  <c r="B260" i="44"/>
  <c r="B261" i="44"/>
  <c r="B262" i="44"/>
  <c r="B263" i="44"/>
  <c r="D263" i="44" s="1"/>
  <c r="B264" i="44"/>
  <c r="D264" i="44" s="1"/>
  <c r="B265" i="44"/>
  <c r="B266" i="44"/>
  <c r="B267" i="44"/>
  <c r="B268" i="44"/>
  <c r="B269" i="44"/>
  <c r="B270" i="44"/>
  <c r="D270" i="44" s="1"/>
  <c r="B271" i="44"/>
  <c r="B272" i="44"/>
  <c r="B273" i="44"/>
  <c r="B274" i="44"/>
  <c r="B275" i="44"/>
  <c r="D275" i="44" s="1"/>
  <c r="B276" i="44"/>
  <c r="D276" i="44" s="1"/>
  <c r="B277" i="44"/>
  <c r="B278" i="44"/>
  <c r="B279" i="44"/>
  <c r="B280" i="44"/>
  <c r="B281" i="44"/>
  <c r="B282" i="44"/>
  <c r="D282" i="44" s="1"/>
  <c r="B283" i="44"/>
  <c r="B284" i="44"/>
  <c r="B285" i="44"/>
  <c r="B286" i="44"/>
  <c r="B287" i="44"/>
  <c r="D287" i="44" s="1"/>
  <c r="B288" i="44"/>
  <c r="D288" i="44" s="1"/>
  <c r="B289" i="44"/>
  <c r="B290" i="44"/>
  <c r="B291" i="44"/>
  <c r="B292" i="44"/>
  <c r="B293" i="44"/>
  <c r="B294" i="44"/>
  <c r="D294" i="44" s="1"/>
  <c r="B295" i="44"/>
  <c r="B296" i="44"/>
  <c r="B297" i="44"/>
  <c r="B298" i="44"/>
  <c r="B299" i="44"/>
  <c r="D299" i="44" s="1"/>
  <c r="B300" i="44"/>
  <c r="D300" i="44" s="1"/>
  <c r="B301" i="44"/>
  <c r="B302" i="44"/>
  <c r="B303" i="44"/>
  <c r="B304" i="44"/>
  <c r="B305" i="44"/>
  <c r="B306" i="44"/>
  <c r="D306" i="44" s="1"/>
  <c r="B307" i="44"/>
  <c r="B308" i="44"/>
  <c r="B309" i="44"/>
  <c r="B310" i="44"/>
  <c r="B311" i="44"/>
  <c r="D311" i="44" s="1"/>
  <c r="B312" i="44"/>
  <c r="D312" i="44" s="1"/>
  <c r="B313" i="44"/>
  <c r="B314" i="44"/>
  <c r="B315" i="44"/>
  <c r="B316" i="44"/>
  <c r="B317" i="44"/>
  <c r="B318" i="44"/>
  <c r="B319" i="44"/>
  <c r="B320" i="44"/>
  <c r="B321" i="44"/>
  <c r="B322" i="44"/>
  <c r="B323" i="44"/>
  <c r="D323" i="44" s="1"/>
  <c r="B324" i="44"/>
  <c r="D324" i="44" s="1"/>
  <c r="B325" i="44"/>
  <c r="B326" i="44"/>
  <c r="B327" i="44"/>
  <c r="B328" i="44"/>
  <c r="B329" i="44"/>
  <c r="B330" i="44"/>
  <c r="D330" i="44" s="1"/>
  <c r="B331" i="44"/>
  <c r="B332" i="44"/>
  <c r="B333" i="44"/>
  <c r="B334" i="44"/>
  <c r="B335" i="44"/>
  <c r="D335" i="44" s="1"/>
  <c r="B336" i="44"/>
  <c r="D336" i="44" s="1"/>
  <c r="B337" i="44"/>
  <c r="B338" i="44"/>
  <c r="B339" i="44"/>
  <c r="B340" i="44"/>
  <c r="B341" i="44"/>
  <c r="B342" i="44"/>
  <c r="D342" i="44" s="1"/>
  <c r="B343" i="44"/>
  <c r="B344" i="44"/>
  <c r="B345" i="44"/>
  <c r="B346" i="44"/>
  <c r="B347" i="44"/>
  <c r="D347" i="44" s="1"/>
  <c r="B348" i="44"/>
  <c r="D348" i="44" s="1"/>
  <c r="B349" i="44"/>
  <c r="B350" i="44"/>
  <c r="B351" i="44"/>
  <c r="B352" i="44"/>
  <c r="B353" i="44"/>
  <c r="B354" i="44"/>
  <c r="D354" i="44" s="1"/>
  <c r="B355" i="44"/>
  <c r="B356" i="44"/>
  <c r="B357" i="44"/>
  <c r="B358" i="44"/>
  <c r="B359" i="44"/>
  <c r="D359" i="44" s="1"/>
  <c r="B360" i="44"/>
  <c r="D360" i="44" s="1"/>
  <c r="B361" i="44"/>
  <c r="B362" i="44"/>
  <c r="B363" i="44"/>
  <c r="B364" i="44"/>
  <c r="B365" i="44"/>
  <c r="B366" i="44"/>
  <c r="D366" i="44" s="1"/>
  <c r="B367" i="44"/>
  <c r="B368" i="44"/>
  <c r="B369" i="44"/>
  <c r="B370" i="44"/>
  <c r="B371" i="44"/>
  <c r="D371" i="44" s="1"/>
  <c r="B372" i="44"/>
  <c r="D372" i="44" s="1"/>
  <c r="B373" i="44"/>
  <c r="B374" i="44"/>
  <c r="B375" i="44"/>
  <c r="B376" i="44"/>
  <c r="B377" i="44"/>
  <c r="B378" i="44"/>
  <c r="D378" i="44" s="1"/>
  <c r="B379" i="44"/>
  <c r="B380" i="44"/>
  <c r="B381" i="44"/>
  <c r="B382" i="44"/>
  <c r="B383" i="44"/>
  <c r="D383" i="44" s="1"/>
  <c r="B384" i="44"/>
  <c r="D384" i="44" s="1"/>
  <c r="B385" i="44"/>
  <c r="B386" i="44"/>
  <c r="B387" i="44"/>
  <c r="B388" i="44"/>
  <c r="B389" i="44"/>
  <c r="B390" i="44"/>
  <c r="B391" i="44"/>
  <c r="B392" i="44"/>
  <c r="B393" i="44"/>
  <c r="B394" i="44"/>
  <c r="B395" i="44"/>
  <c r="D395" i="44" s="1"/>
  <c r="B396" i="44"/>
  <c r="D396" i="44" s="1"/>
  <c r="B397" i="44"/>
  <c r="B398" i="44"/>
  <c r="B399" i="44"/>
  <c r="B400" i="44"/>
  <c r="B401" i="44"/>
  <c r="B402" i="44"/>
  <c r="D402" i="44" s="1"/>
  <c r="B403" i="44"/>
  <c r="B404" i="44"/>
  <c r="B405" i="44"/>
  <c r="B406" i="44"/>
  <c r="B407" i="44"/>
  <c r="D407" i="44" s="1"/>
  <c r="B408" i="44"/>
  <c r="D408" i="44" s="1"/>
  <c r="B409" i="44"/>
  <c r="B410" i="44"/>
  <c r="B411" i="44"/>
  <c r="B412" i="44"/>
  <c r="B413" i="44"/>
  <c r="B414" i="44"/>
  <c r="D414" i="44" s="1"/>
  <c r="B415" i="44"/>
  <c r="B416" i="44"/>
  <c r="B417" i="44"/>
  <c r="B418" i="44"/>
  <c r="B419" i="44"/>
  <c r="D419" i="44" s="1"/>
  <c r="B420" i="44"/>
  <c r="D420" i="44" s="1"/>
  <c r="B421" i="44"/>
  <c r="B422" i="44"/>
  <c r="B423" i="44"/>
  <c r="B424" i="44"/>
  <c r="B425" i="44"/>
  <c r="B426" i="44"/>
  <c r="D426" i="44" s="1"/>
  <c r="B427" i="44"/>
  <c r="B428" i="44"/>
  <c r="B429" i="44"/>
  <c r="B430" i="44"/>
  <c r="B431" i="44"/>
  <c r="D431" i="44" s="1"/>
  <c r="B432" i="44"/>
  <c r="D432" i="44" s="1"/>
  <c r="B433" i="44"/>
  <c r="B434" i="44"/>
  <c r="B435" i="44"/>
  <c r="B436" i="44"/>
  <c r="B437" i="44"/>
  <c r="B438" i="44"/>
  <c r="D438" i="44" s="1"/>
  <c r="B439" i="44"/>
  <c r="B440" i="44"/>
  <c r="B441" i="44"/>
  <c r="B442" i="44"/>
  <c r="B443" i="44"/>
  <c r="D443" i="44" s="1"/>
  <c r="B444" i="44"/>
  <c r="D444" i="44" s="1"/>
  <c r="B445" i="44"/>
  <c r="B446" i="44"/>
  <c r="B447" i="44"/>
  <c r="B448" i="44"/>
  <c r="B449" i="44"/>
  <c r="B450" i="44"/>
  <c r="D450" i="44" s="1"/>
  <c r="B451" i="44"/>
  <c r="B452" i="44"/>
  <c r="B453" i="44"/>
  <c r="B454" i="44"/>
  <c r="B455" i="44"/>
  <c r="D455" i="44" s="1"/>
  <c r="B456" i="44"/>
  <c r="D456" i="44" s="1"/>
  <c r="B457" i="44"/>
  <c r="B458" i="44"/>
  <c r="B459" i="44"/>
  <c r="B460" i="44"/>
  <c r="B461" i="44"/>
  <c r="B462" i="44"/>
  <c r="B463" i="44"/>
  <c r="B464" i="44"/>
  <c r="B465" i="44"/>
  <c r="B466" i="44"/>
  <c r="B467" i="44"/>
  <c r="D467" i="44" s="1"/>
  <c r="B468" i="44"/>
  <c r="D468" i="44" s="1"/>
  <c r="B469" i="44"/>
  <c r="B470" i="44"/>
  <c r="B471" i="44"/>
  <c r="B472" i="44"/>
  <c r="B473" i="44"/>
  <c r="B474" i="44"/>
  <c r="D474" i="44" s="1"/>
  <c r="B475" i="44"/>
  <c r="B476" i="44"/>
  <c r="B477" i="44"/>
  <c r="B478" i="44"/>
  <c r="B479" i="44"/>
  <c r="D479" i="44" s="1"/>
  <c r="B480" i="44"/>
  <c r="D480" i="44" s="1"/>
  <c r="B481" i="44"/>
  <c r="B482" i="44"/>
  <c r="B483" i="44"/>
  <c r="B484" i="44"/>
  <c r="B485" i="44"/>
  <c r="B486" i="44"/>
  <c r="D486" i="44" s="1"/>
  <c r="B487" i="44"/>
  <c r="B488" i="44"/>
  <c r="B489" i="44"/>
  <c r="B490" i="44"/>
  <c r="B491" i="44"/>
  <c r="D491" i="44" s="1"/>
  <c r="B492" i="44"/>
  <c r="D492" i="44" s="1"/>
  <c r="B493" i="44"/>
  <c r="B494" i="44"/>
  <c r="B495" i="44"/>
  <c r="B496" i="44"/>
  <c r="B497" i="44"/>
  <c r="B498" i="44"/>
  <c r="D498" i="44" s="1"/>
  <c r="B499" i="44"/>
  <c r="B500" i="44"/>
  <c r="B501" i="44"/>
  <c r="B502" i="44"/>
  <c r="B503" i="44"/>
  <c r="D503" i="44" s="1"/>
  <c r="B504" i="44"/>
  <c r="D504" i="44" s="1"/>
  <c r="B505" i="44"/>
  <c r="B506" i="44"/>
  <c r="B507" i="44"/>
  <c r="B508" i="44"/>
  <c r="B509" i="44"/>
  <c r="B510" i="44"/>
  <c r="D510" i="44" s="1"/>
  <c r="B511" i="44"/>
  <c r="B512" i="44"/>
  <c r="B513" i="44"/>
  <c r="B514" i="44"/>
  <c r="B515" i="44"/>
  <c r="D515" i="44" s="1"/>
  <c r="B516" i="44"/>
  <c r="D516" i="44" s="1"/>
  <c r="B517" i="44"/>
  <c r="B518" i="44"/>
  <c r="B519" i="44"/>
  <c r="B520" i="44"/>
  <c r="B521" i="44"/>
  <c r="B522" i="44"/>
  <c r="D522" i="44" s="1"/>
  <c r="B523" i="44"/>
  <c r="B524" i="44"/>
  <c r="B525" i="44"/>
  <c r="B526" i="44"/>
  <c r="B527" i="44"/>
  <c r="D527" i="44" s="1"/>
  <c r="B528" i="44"/>
  <c r="D528" i="44" s="1"/>
  <c r="B529" i="44"/>
  <c r="B530" i="44"/>
  <c r="B531" i="44"/>
  <c r="B532" i="44"/>
  <c r="B533" i="44"/>
  <c r="B534" i="44"/>
  <c r="B535" i="44"/>
  <c r="B536" i="44"/>
  <c r="B537" i="44"/>
  <c r="B538" i="44"/>
  <c r="B539" i="44"/>
  <c r="D539" i="44" s="1"/>
  <c r="B540" i="44"/>
  <c r="D540" i="44" s="1"/>
  <c r="B541" i="44"/>
  <c r="B542" i="44"/>
  <c r="B543" i="44"/>
  <c r="B544" i="44"/>
  <c r="B545" i="44"/>
  <c r="B546" i="44"/>
  <c r="D546" i="44" s="1"/>
  <c r="B547" i="44"/>
  <c r="B548" i="44"/>
  <c r="B549" i="44"/>
  <c r="B550" i="44"/>
  <c r="B551" i="44"/>
  <c r="D551" i="44" s="1"/>
  <c r="B552" i="44"/>
  <c r="D552" i="44" s="1"/>
  <c r="B553" i="44"/>
  <c r="B554" i="44"/>
  <c r="B555" i="44"/>
  <c r="B556" i="44"/>
  <c r="B557" i="44"/>
  <c r="B558" i="44"/>
  <c r="D558" i="44" s="1"/>
  <c r="B559" i="44"/>
  <c r="B560" i="44"/>
  <c r="B561" i="44"/>
  <c r="B562" i="44"/>
  <c r="B563" i="44"/>
  <c r="D563" i="44" s="1"/>
  <c r="B564" i="44"/>
  <c r="D564" i="44" s="1"/>
  <c r="B565" i="44"/>
  <c r="B566" i="44"/>
  <c r="B567" i="44"/>
  <c r="B568" i="44"/>
  <c r="B569" i="44"/>
  <c r="B570" i="44"/>
  <c r="D570" i="44" s="1"/>
  <c r="B571" i="44"/>
  <c r="B572" i="44"/>
  <c r="B573" i="44"/>
  <c r="B574" i="44"/>
  <c r="B575" i="44"/>
  <c r="D575" i="44" s="1"/>
  <c r="B576" i="44"/>
  <c r="D576" i="44" s="1"/>
  <c r="B577" i="44"/>
  <c r="B578" i="44"/>
  <c r="B579" i="44"/>
  <c r="B580" i="44"/>
  <c r="B581" i="44"/>
  <c r="B582" i="44"/>
  <c r="D582" i="44" s="1"/>
  <c r="B583" i="44"/>
  <c r="B584" i="44"/>
  <c r="B585" i="44"/>
  <c r="B586" i="44"/>
  <c r="B587" i="44"/>
  <c r="D587" i="44" s="1"/>
  <c r="B588" i="44"/>
  <c r="D588" i="44" s="1"/>
  <c r="B589" i="44"/>
  <c r="B590" i="44"/>
  <c r="B591" i="44"/>
  <c r="B592" i="44"/>
  <c r="B593" i="44"/>
  <c r="B594" i="44"/>
  <c r="D594" i="44" s="1"/>
  <c r="B595" i="44"/>
  <c r="B596" i="44"/>
  <c r="B597" i="44"/>
  <c r="B598" i="44"/>
  <c r="B599" i="44"/>
  <c r="D599" i="44" s="1"/>
  <c r="B600" i="44"/>
  <c r="D600" i="44" s="1"/>
  <c r="B601" i="44"/>
  <c r="B602" i="44"/>
  <c r="B603" i="44"/>
  <c r="D603" i="44" s="1"/>
  <c r="B604" i="44"/>
  <c r="B605" i="44"/>
  <c r="B606" i="44"/>
  <c r="B607" i="44"/>
  <c r="B608" i="44"/>
  <c r="B609" i="44"/>
  <c r="B610" i="44"/>
  <c r="B611" i="44"/>
  <c r="D611" i="44" s="1"/>
  <c r="B612" i="44"/>
  <c r="D612" i="44" s="1"/>
  <c r="B613" i="44"/>
  <c r="B614" i="44"/>
  <c r="B615" i="44"/>
  <c r="B616" i="44"/>
  <c r="B617" i="44"/>
  <c r="B618" i="44"/>
  <c r="D618" i="44" s="1"/>
  <c r="B619" i="44"/>
  <c r="B620" i="44"/>
  <c r="B621" i="44"/>
  <c r="B622" i="44"/>
  <c r="B623" i="44"/>
  <c r="D623" i="44" s="1"/>
  <c r="B624" i="44"/>
  <c r="D624" i="44" s="1"/>
  <c r="B625" i="44"/>
  <c r="B626" i="44"/>
  <c r="B627" i="44"/>
  <c r="D627" i="44" s="1"/>
  <c r="B628" i="44"/>
  <c r="B629" i="44"/>
  <c r="B630" i="44"/>
  <c r="D630" i="44" s="1"/>
  <c r="B631" i="44"/>
  <c r="B632" i="44"/>
  <c r="B633" i="44"/>
  <c r="B634" i="44"/>
  <c r="B635" i="44"/>
  <c r="D635" i="44" s="1"/>
  <c r="B636" i="44"/>
  <c r="D636" i="44" s="1"/>
  <c r="B637" i="44"/>
  <c r="B638" i="44"/>
  <c r="B639" i="44"/>
  <c r="B640" i="44"/>
  <c r="B641" i="44"/>
  <c r="B642" i="44"/>
  <c r="D642" i="44" s="1"/>
  <c r="B643" i="44"/>
  <c r="B644" i="44"/>
  <c r="B645" i="44"/>
  <c r="B646" i="44"/>
  <c r="B647" i="44"/>
  <c r="D647" i="44" s="1"/>
  <c r="B648" i="44"/>
  <c r="D648" i="44" s="1"/>
  <c r="B649" i="44"/>
  <c r="B650" i="44"/>
  <c r="B651" i="44"/>
  <c r="D651" i="44" s="1"/>
  <c r="B652" i="44"/>
  <c r="B653" i="44"/>
  <c r="B654" i="44"/>
  <c r="D654" i="44" s="1"/>
  <c r="B655" i="44"/>
  <c r="B656" i="44"/>
  <c r="B657" i="44"/>
  <c r="B658" i="44"/>
  <c r="B659" i="44"/>
  <c r="D659" i="44" s="1"/>
  <c r="B660" i="44"/>
  <c r="D660" i="44" s="1"/>
  <c r="B661" i="44"/>
  <c r="B662" i="44"/>
  <c r="B663" i="44"/>
  <c r="D663" i="44" s="1"/>
  <c r="B664" i="44"/>
  <c r="B665" i="44"/>
  <c r="B666" i="44"/>
  <c r="D666" i="44" s="1"/>
  <c r="B667" i="44"/>
  <c r="B668" i="44"/>
  <c r="B669" i="44"/>
  <c r="B670" i="44"/>
  <c r="B671" i="44"/>
  <c r="D671" i="44" s="1"/>
  <c r="B672" i="44"/>
  <c r="D672" i="44" s="1"/>
  <c r="B673" i="44"/>
  <c r="B674" i="44"/>
  <c r="D674" i="44" s="1"/>
  <c r="B675" i="44"/>
  <c r="D675" i="44" s="1"/>
  <c r="B676" i="44"/>
  <c r="D676" i="44" s="1"/>
  <c r="B677" i="44"/>
  <c r="D677" i="44" s="1"/>
  <c r="B678" i="44"/>
  <c r="D678" i="44" s="1"/>
  <c r="B679" i="44"/>
  <c r="B680" i="44"/>
  <c r="B681" i="44"/>
  <c r="B682" i="44"/>
  <c r="B683" i="44"/>
  <c r="D683" i="44" s="1"/>
  <c r="B684" i="44"/>
  <c r="D684" i="44" s="1"/>
  <c r="B685" i="44"/>
  <c r="B686" i="44"/>
  <c r="D686" i="44" s="1"/>
  <c r="B687" i="44"/>
  <c r="B688" i="44"/>
  <c r="B689" i="44"/>
  <c r="D689" i="44" s="1"/>
  <c r="B690" i="44"/>
  <c r="D690" i="44" s="1"/>
  <c r="B691" i="44"/>
  <c r="D691" i="44" s="1"/>
  <c r="B692" i="44"/>
  <c r="B693" i="44"/>
  <c r="B694" i="44"/>
  <c r="B695" i="44"/>
  <c r="D695" i="44" s="1"/>
  <c r="B696" i="44"/>
  <c r="D696" i="44" s="1"/>
  <c r="B697" i="44"/>
  <c r="B698" i="44"/>
  <c r="B699" i="44"/>
  <c r="B700" i="44"/>
  <c r="B701" i="44"/>
  <c r="D701" i="44" s="1"/>
  <c r="B3" i="43"/>
  <c r="B10" i="43"/>
  <c r="D701" i="43"/>
  <c r="D700" i="43"/>
  <c r="D699" i="43"/>
  <c r="D698" i="43"/>
  <c r="D697" i="43"/>
  <c r="D696" i="43"/>
  <c r="D695" i="43"/>
  <c r="D694" i="43"/>
  <c r="D693" i="43"/>
  <c r="D692" i="43"/>
  <c r="D691" i="43"/>
  <c r="D690" i="43"/>
  <c r="D689" i="43"/>
  <c r="D688" i="43"/>
  <c r="D687" i="43"/>
  <c r="D686" i="43"/>
  <c r="D685" i="43"/>
  <c r="D684" i="43"/>
  <c r="D683" i="43"/>
  <c r="D682" i="43"/>
  <c r="D681" i="43"/>
  <c r="D680" i="43"/>
  <c r="D679" i="43"/>
  <c r="D678" i="43"/>
  <c r="D677" i="43"/>
  <c r="D676" i="43"/>
  <c r="D675" i="43"/>
  <c r="D674" i="43"/>
  <c r="D673" i="43"/>
  <c r="D672" i="43"/>
  <c r="D671" i="43"/>
  <c r="D670" i="43"/>
  <c r="D669" i="43"/>
  <c r="D668" i="43"/>
  <c r="D667" i="43"/>
  <c r="D666" i="43"/>
  <c r="D665" i="43"/>
  <c r="D664" i="43"/>
  <c r="D663" i="43"/>
  <c r="D662" i="43"/>
  <c r="D661" i="43"/>
  <c r="D660" i="43"/>
  <c r="D659" i="43"/>
  <c r="D658" i="43"/>
  <c r="D657" i="43"/>
  <c r="D656" i="43"/>
  <c r="D655" i="43"/>
  <c r="D654" i="43"/>
  <c r="D653" i="43"/>
  <c r="D652" i="43"/>
  <c r="D651" i="43"/>
  <c r="D650" i="43"/>
  <c r="D649" i="43"/>
  <c r="D648" i="43"/>
  <c r="D647" i="43"/>
  <c r="D646" i="43"/>
  <c r="D645" i="43"/>
  <c r="D644" i="43"/>
  <c r="D643" i="43"/>
  <c r="D642" i="43"/>
  <c r="D641" i="43"/>
  <c r="D640" i="43"/>
  <c r="D639" i="43"/>
  <c r="D638" i="43"/>
  <c r="D637" i="43"/>
  <c r="D636" i="43"/>
  <c r="D635" i="43"/>
  <c r="D634" i="43"/>
  <c r="D633" i="43"/>
  <c r="D632" i="43"/>
  <c r="D631" i="43"/>
  <c r="D630" i="43"/>
  <c r="D629" i="43"/>
  <c r="D628" i="43"/>
  <c r="D627" i="43"/>
  <c r="D626" i="43"/>
  <c r="D625" i="43"/>
  <c r="D624" i="43"/>
  <c r="D623" i="43"/>
  <c r="D622" i="43"/>
  <c r="D621" i="43"/>
  <c r="D620" i="43"/>
  <c r="D619" i="43"/>
  <c r="D618" i="43"/>
  <c r="D617" i="43"/>
  <c r="D616" i="43"/>
  <c r="D615" i="43"/>
  <c r="D614" i="43"/>
  <c r="D613" i="43"/>
  <c r="D612" i="43"/>
  <c r="D611" i="43"/>
  <c r="D610" i="43"/>
  <c r="D609" i="43"/>
  <c r="D608" i="43"/>
  <c r="D607" i="43"/>
  <c r="D606" i="43"/>
  <c r="D605" i="43"/>
  <c r="D604" i="43"/>
  <c r="D603" i="43"/>
  <c r="D602" i="43"/>
  <c r="D601" i="43"/>
  <c r="D600" i="43"/>
  <c r="D599" i="43"/>
  <c r="D598" i="43"/>
  <c r="D597" i="43"/>
  <c r="D596" i="43"/>
  <c r="D595" i="43"/>
  <c r="D594" i="43"/>
  <c r="D593" i="43"/>
  <c r="D592" i="43"/>
  <c r="D591" i="43"/>
  <c r="D590" i="43"/>
  <c r="D589" i="43"/>
  <c r="D588" i="43"/>
  <c r="D587" i="43"/>
  <c r="D586" i="43"/>
  <c r="D585" i="43"/>
  <c r="D584" i="43"/>
  <c r="D583" i="43"/>
  <c r="D582" i="43"/>
  <c r="D581" i="43"/>
  <c r="D580" i="43"/>
  <c r="D579" i="43"/>
  <c r="D578" i="43"/>
  <c r="D577" i="43"/>
  <c r="D576" i="43"/>
  <c r="D575" i="43"/>
  <c r="D574" i="43"/>
  <c r="D573" i="43"/>
  <c r="D572" i="43"/>
  <c r="D571" i="43"/>
  <c r="D570" i="43"/>
  <c r="D569" i="43"/>
  <c r="D568" i="43"/>
  <c r="D567" i="43"/>
  <c r="D566" i="43"/>
  <c r="D565" i="43"/>
  <c r="D564" i="43"/>
  <c r="D563" i="43"/>
  <c r="D562" i="43"/>
  <c r="D561" i="43"/>
  <c r="D560" i="43"/>
  <c r="D559" i="43"/>
  <c r="D558" i="43"/>
  <c r="D557" i="43"/>
  <c r="D556" i="43"/>
  <c r="D555" i="43"/>
  <c r="D554" i="43"/>
  <c r="D553" i="43"/>
  <c r="D552" i="43"/>
  <c r="D551" i="43"/>
  <c r="D550" i="43"/>
  <c r="D549" i="43"/>
  <c r="D548" i="43"/>
  <c r="D547" i="43"/>
  <c r="D546" i="43"/>
  <c r="D545" i="43"/>
  <c r="D544" i="43"/>
  <c r="D543" i="43"/>
  <c r="D542" i="43"/>
  <c r="D541" i="43"/>
  <c r="D540" i="43"/>
  <c r="D539" i="43"/>
  <c r="D538" i="43"/>
  <c r="D537" i="43"/>
  <c r="D536" i="43"/>
  <c r="D535" i="43"/>
  <c r="D534" i="43"/>
  <c r="D533" i="43"/>
  <c r="D532" i="43"/>
  <c r="D531" i="43"/>
  <c r="D530" i="43"/>
  <c r="D529" i="43"/>
  <c r="D528" i="43"/>
  <c r="D527" i="43"/>
  <c r="D526" i="43"/>
  <c r="D525" i="43"/>
  <c r="D524" i="43"/>
  <c r="D523" i="43"/>
  <c r="D522" i="43"/>
  <c r="D521" i="43"/>
  <c r="D520" i="43"/>
  <c r="D519" i="43"/>
  <c r="D518" i="43"/>
  <c r="D517" i="43"/>
  <c r="D516" i="43"/>
  <c r="D515" i="43"/>
  <c r="D514" i="43"/>
  <c r="D513" i="43"/>
  <c r="D512" i="43"/>
  <c r="D511" i="43"/>
  <c r="D510" i="43"/>
  <c r="D509" i="43"/>
  <c r="D508" i="43"/>
  <c r="D507" i="43"/>
  <c r="D506" i="43"/>
  <c r="D505" i="43"/>
  <c r="D504" i="43"/>
  <c r="D503" i="43"/>
  <c r="D502" i="43"/>
  <c r="D501" i="43"/>
  <c r="D500" i="43"/>
  <c r="D499" i="43"/>
  <c r="D498" i="43"/>
  <c r="D497" i="43"/>
  <c r="D496" i="43"/>
  <c r="D495" i="43"/>
  <c r="D494" i="43"/>
  <c r="D493" i="43"/>
  <c r="D492" i="43"/>
  <c r="D491" i="43"/>
  <c r="D490" i="43"/>
  <c r="D489" i="43"/>
  <c r="D488" i="43"/>
  <c r="D487" i="43"/>
  <c r="D486" i="43"/>
  <c r="D485" i="43"/>
  <c r="D484" i="43"/>
  <c r="D483" i="43"/>
  <c r="D482" i="43"/>
  <c r="D481" i="43"/>
  <c r="D480" i="43"/>
  <c r="D479" i="43"/>
  <c r="D478" i="43"/>
  <c r="D477" i="43"/>
  <c r="D476" i="43"/>
  <c r="D475" i="43"/>
  <c r="D474" i="43"/>
  <c r="D473" i="43"/>
  <c r="D472" i="43"/>
  <c r="D471" i="43"/>
  <c r="D470" i="43"/>
  <c r="D469" i="43"/>
  <c r="D468" i="43"/>
  <c r="D467" i="43"/>
  <c r="D466" i="43"/>
  <c r="D465" i="43"/>
  <c r="D464" i="43"/>
  <c r="D463" i="43"/>
  <c r="D462" i="43"/>
  <c r="D461" i="43"/>
  <c r="D460" i="43"/>
  <c r="D459" i="43"/>
  <c r="D458" i="43"/>
  <c r="D457" i="43"/>
  <c r="D456" i="43"/>
  <c r="D455" i="43"/>
  <c r="D454" i="43"/>
  <c r="D453" i="43"/>
  <c r="D452" i="43"/>
  <c r="D451" i="43"/>
  <c r="D450" i="43"/>
  <c r="D449" i="43"/>
  <c r="D448" i="43"/>
  <c r="D447" i="43"/>
  <c r="D446" i="43"/>
  <c r="D445" i="43"/>
  <c r="D444" i="43"/>
  <c r="D443" i="43"/>
  <c r="D442" i="43"/>
  <c r="D441" i="43"/>
  <c r="D440" i="43"/>
  <c r="D439" i="43"/>
  <c r="D438" i="43"/>
  <c r="D437" i="43"/>
  <c r="D436" i="43"/>
  <c r="D435" i="43"/>
  <c r="D434" i="43"/>
  <c r="D433" i="43"/>
  <c r="D432" i="43"/>
  <c r="D431" i="43"/>
  <c r="D430" i="43"/>
  <c r="D429" i="43"/>
  <c r="D428" i="43"/>
  <c r="D427" i="43"/>
  <c r="D426" i="43"/>
  <c r="D425" i="43"/>
  <c r="D424" i="43"/>
  <c r="D423" i="43"/>
  <c r="D422" i="43"/>
  <c r="D421" i="43"/>
  <c r="D420"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70" i="43"/>
  <c r="D271" i="43"/>
  <c r="D272" i="43"/>
  <c r="D273" i="43"/>
  <c r="D274" i="43"/>
  <c r="D275" i="43"/>
  <c r="D276" i="43"/>
  <c r="D277" i="43"/>
  <c r="D279" i="43"/>
  <c r="D280" i="43"/>
  <c r="D281" i="43"/>
  <c r="D282" i="43"/>
  <c r="D283" i="43"/>
  <c r="D284" i="43"/>
  <c r="D285" i="43"/>
  <c r="D286" i="43"/>
  <c r="D287" i="43"/>
  <c r="D288" i="43"/>
  <c r="D289" i="43"/>
  <c r="D290" i="43"/>
  <c r="D291" i="43"/>
  <c r="D292" i="43"/>
  <c r="D293" i="43"/>
  <c r="D294" i="43"/>
  <c r="D295" i="43"/>
  <c r="D296" i="43"/>
  <c r="D297" i="43"/>
  <c r="D298" i="43"/>
  <c r="D299" i="43"/>
  <c r="D300"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D269" i="43" s="1"/>
  <c r="B270" i="43"/>
  <c r="B271" i="43"/>
  <c r="B272" i="43"/>
  <c r="B273" i="43"/>
  <c r="B274" i="43"/>
  <c r="B275" i="43"/>
  <c r="B276" i="43"/>
  <c r="B277" i="43"/>
  <c r="B278" i="43"/>
  <c r="D278" i="43" s="1"/>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D301" i="43" s="1"/>
  <c r="B302" i="43"/>
  <c r="D302" i="43" s="1"/>
  <c r="B303" i="43"/>
  <c r="D303" i="43" s="1"/>
  <c r="B304" i="43"/>
  <c r="D304" i="43" s="1"/>
  <c r="B305" i="43"/>
  <c r="D305" i="43" s="1"/>
  <c r="B306" i="43"/>
  <c r="D306" i="43" s="1"/>
  <c r="B307" i="43"/>
  <c r="D307" i="43" s="1"/>
  <c r="B308" i="43"/>
  <c r="D308" i="43" s="1"/>
  <c r="B309" i="43"/>
  <c r="D309" i="43" s="1"/>
  <c r="B310" i="43"/>
  <c r="D310" i="43" s="1"/>
  <c r="B311" i="43"/>
  <c r="D311" i="43" s="1"/>
  <c r="B312" i="43"/>
  <c r="D312" i="43" s="1"/>
  <c r="B313" i="43"/>
  <c r="D313" i="43" s="1"/>
  <c r="B314" i="43"/>
  <c r="D314" i="43" s="1"/>
  <c r="B315" i="43"/>
  <c r="D315" i="43" s="1"/>
  <c r="B316" i="43"/>
  <c r="D316" i="43" s="1"/>
  <c r="B317" i="43"/>
  <c r="D317" i="43" s="1"/>
  <c r="B318" i="43"/>
  <c r="D318" i="43" s="1"/>
  <c r="B319" i="43"/>
  <c r="D319" i="43" s="1"/>
  <c r="B320" i="43"/>
  <c r="D320" i="43" s="1"/>
  <c r="B321" i="43"/>
  <c r="D321" i="43" s="1"/>
  <c r="B322" i="43"/>
  <c r="D322" i="43" s="1"/>
  <c r="B323" i="43"/>
  <c r="D323" i="43" s="1"/>
  <c r="B324" i="43"/>
  <c r="D324" i="43" s="1"/>
  <c r="B325" i="43"/>
  <c r="D325" i="43" s="1"/>
  <c r="B326" i="43"/>
  <c r="D326" i="43" s="1"/>
  <c r="B327" i="43"/>
  <c r="D327" i="43" s="1"/>
  <c r="B328" i="43"/>
  <c r="D328" i="43" s="1"/>
  <c r="B329" i="43"/>
  <c r="D329" i="43" s="1"/>
  <c r="B330" i="43"/>
  <c r="D330" i="43" s="1"/>
  <c r="B331" i="43"/>
  <c r="D331" i="43" s="1"/>
  <c r="B332" i="43"/>
  <c r="D332" i="43" s="1"/>
  <c r="B333" i="43"/>
  <c r="D333" i="43" s="1"/>
  <c r="B334" i="43"/>
  <c r="D334" i="43" s="1"/>
  <c r="B335" i="43"/>
  <c r="D335" i="43" s="1"/>
  <c r="B336" i="43"/>
  <c r="D336" i="43" s="1"/>
  <c r="B337" i="43"/>
  <c r="D337" i="43" s="1"/>
  <c r="B338" i="43"/>
  <c r="D338" i="43" s="1"/>
  <c r="B339" i="43"/>
  <c r="D339" i="43" s="1"/>
  <c r="B340" i="43"/>
  <c r="D340" i="43" s="1"/>
  <c r="B341" i="43"/>
  <c r="D341" i="43" s="1"/>
  <c r="B342" i="43"/>
  <c r="D342" i="43" s="1"/>
  <c r="B343" i="43"/>
  <c r="D343" i="43" s="1"/>
  <c r="B344" i="43"/>
  <c r="D344" i="43" s="1"/>
  <c r="B345" i="43"/>
  <c r="D345" i="43" s="1"/>
  <c r="B346" i="43"/>
  <c r="D346" i="43" s="1"/>
  <c r="B347" i="43"/>
  <c r="D347" i="43" s="1"/>
  <c r="B348" i="43"/>
  <c r="D348" i="43" s="1"/>
  <c r="B349" i="43"/>
  <c r="D349" i="43" s="1"/>
  <c r="B350" i="43"/>
  <c r="D350" i="43" s="1"/>
  <c r="B351" i="43"/>
  <c r="D351" i="43" s="1"/>
  <c r="B352" i="43"/>
  <c r="D352" i="43" s="1"/>
  <c r="B353" i="43"/>
  <c r="D353" i="43" s="1"/>
  <c r="B354" i="43"/>
  <c r="D354" i="43" s="1"/>
  <c r="B355" i="43"/>
  <c r="D355" i="43" s="1"/>
  <c r="B356" i="43"/>
  <c r="D356" i="43" s="1"/>
  <c r="B357" i="43"/>
  <c r="D357" i="43" s="1"/>
  <c r="B358" i="43"/>
  <c r="D358" i="43" s="1"/>
  <c r="B359" i="43"/>
  <c r="D359" i="43" s="1"/>
  <c r="B360" i="43"/>
  <c r="D360" i="43" s="1"/>
  <c r="B361" i="43"/>
  <c r="D361" i="43" s="1"/>
  <c r="B362" i="43"/>
  <c r="D362" i="43" s="1"/>
  <c r="B363" i="43"/>
  <c r="D363" i="43" s="1"/>
  <c r="B364" i="43"/>
  <c r="D364" i="43" s="1"/>
  <c r="B365" i="43"/>
  <c r="D365" i="43" s="1"/>
  <c r="B366" i="43"/>
  <c r="D366" i="43" s="1"/>
  <c r="B367" i="43"/>
  <c r="D367" i="43" s="1"/>
  <c r="B368" i="43"/>
  <c r="D368" i="43" s="1"/>
  <c r="B369" i="43"/>
  <c r="D369" i="43" s="1"/>
  <c r="B370" i="43"/>
  <c r="D370" i="43" s="1"/>
  <c r="B371" i="43"/>
  <c r="D371" i="43" s="1"/>
  <c r="B372" i="43"/>
  <c r="D372" i="43" s="1"/>
  <c r="B373" i="43"/>
  <c r="D373" i="43" s="1"/>
  <c r="B374" i="43"/>
  <c r="D374" i="43" s="1"/>
  <c r="B375" i="43"/>
  <c r="D375" i="43" s="1"/>
  <c r="B376" i="43"/>
  <c r="D376" i="43" s="1"/>
  <c r="B377" i="43"/>
  <c r="D377" i="43" s="1"/>
  <c r="B378" i="43"/>
  <c r="D378" i="43" s="1"/>
  <c r="B379" i="43"/>
  <c r="D379" i="43" s="1"/>
  <c r="B380" i="43"/>
  <c r="D380" i="43" s="1"/>
  <c r="B381" i="43"/>
  <c r="D381" i="43" s="1"/>
  <c r="B382" i="43"/>
  <c r="D382" i="43" s="1"/>
  <c r="B383" i="43"/>
  <c r="D383" i="43" s="1"/>
  <c r="B384" i="43"/>
  <c r="D384" i="43" s="1"/>
  <c r="B385" i="43"/>
  <c r="D385" i="43" s="1"/>
  <c r="B386" i="43"/>
  <c r="D386" i="43" s="1"/>
  <c r="B387" i="43"/>
  <c r="D387" i="43" s="1"/>
  <c r="B388" i="43"/>
  <c r="D388" i="43" s="1"/>
  <c r="B389" i="43"/>
  <c r="D389" i="43" s="1"/>
  <c r="B390" i="43"/>
  <c r="D390" i="43" s="1"/>
  <c r="B391" i="43"/>
  <c r="D391" i="43" s="1"/>
  <c r="B392" i="43"/>
  <c r="D392" i="43" s="1"/>
  <c r="B393" i="43"/>
  <c r="D393" i="43" s="1"/>
  <c r="B394" i="43"/>
  <c r="D394" i="43" s="1"/>
  <c r="B395" i="43"/>
  <c r="D395" i="43" s="1"/>
  <c r="B396" i="43"/>
  <c r="D396" i="43" s="1"/>
  <c r="B397" i="43"/>
  <c r="D397" i="43" s="1"/>
  <c r="B398" i="43"/>
  <c r="D398" i="43" s="1"/>
  <c r="B399" i="43"/>
  <c r="D399" i="43" s="1"/>
  <c r="B400" i="43"/>
  <c r="D400" i="43" s="1"/>
  <c r="B401" i="43"/>
  <c r="D401" i="43" s="1"/>
  <c r="B402" i="43"/>
  <c r="D402" i="43" s="1"/>
  <c r="B403" i="43"/>
  <c r="D403" i="43" s="1"/>
  <c r="B404" i="43"/>
  <c r="D404" i="43" s="1"/>
  <c r="B405" i="43"/>
  <c r="D405" i="43" s="1"/>
  <c r="B406" i="43"/>
  <c r="D406" i="43" s="1"/>
  <c r="B407" i="43"/>
  <c r="D407" i="43" s="1"/>
  <c r="B408" i="43"/>
  <c r="D408" i="43" s="1"/>
  <c r="B409" i="43"/>
  <c r="D409" i="43" s="1"/>
  <c r="B410" i="43"/>
  <c r="D410" i="43" s="1"/>
  <c r="B411" i="43"/>
  <c r="D411" i="43" s="1"/>
  <c r="B412" i="43"/>
  <c r="D412" i="43" s="1"/>
  <c r="B413" i="43"/>
  <c r="D413" i="43" s="1"/>
  <c r="B414" i="43"/>
  <c r="D414" i="43" s="1"/>
  <c r="B415" i="43"/>
  <c r="D415" i="43" s="1"/>
  <c r="B416" i="43"/>
  <c r="D416" i="43" s="1"/>
  <c r="B417" i="43"/>
  <c r="D417" i="43" s="1"/>
  <c r="B418" i="43"/>
  <c r="D418" i="43" s="1"/>
  <c r="B419" i="43"/>
  <c r="D419" i="43" s="1"/>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D700" i="44"/>
  <c r="D699" i="44"/>
  <c r="D698" i="44"/>
  <c r="D697" i="44"/>
  <c r="D694" i="44"/>
  <c r="D693" i="44"/>
  <c r="D692" i="44"/>
  <c r="D688" i="44"/>
  <c r="D687" i="44"/>
  <c r="D685" i="44"/>
  <c r="D682" i="44"/>
  <c r="D681" i="44"/>
  <c r="D680" i="44"/>
  <c r="D679" i="44"/>
  <c r="D673" i="44"/>
  <c r="D670" i="44"/>
  <c r="D669" i="44"/>
  <c r="D668" i="44"/>
  <c r="D667" i="44"/>
  <c r="D665" i="44"/>
  <c r="D664" i="44"/>
  <c r="D662" i="44"/>
  <c r="D661" i="44"/>
  <c r="D658" i="44"/>
  <c r="D657" i="44"/>
  <c r="D656" i="44"/>
  <c r="D655" i="44"/>
  <c r="D653" i="44"/>
  <c r="D652" i="44"/>
  <c r="D650" i="44"/>
  <c r="D649" i="44"/>
  <c r="D646" i="44"/>
  <c r="D645" i="44"/>
  <c r="D644" i="44"/>
  <c r="D643" i="44"/>
  <c r="D641" i="44"/>
  <c r="D640" i="44"/>
  <c r="D639" i="44"/>
  <c r="D638" i="44"/>
  <c r="D637" i="44"/>
  <c r="D634" i="44"/>
  <c r="D633" i="44"/>
  <c r="D632" i="44"/>
  <c r="D631" i="44"/>
  <c r="D629" i="44"/>
  <c r="D628" i="44"/>
  <c r="D626" i="44"/>
  <c r="D625" i="44"/>
  <c r="D622" i="44"/>
  <c r="D621" i="44"/>
  <c r="D620" i="44"/>
  <c r="D619" i="44"/>
  <c r="D617" i="44"/>
  <c r="D616" i="44"/>
  <c r="D615" i="44"/>
  <c r="D614" i="44"/>
  <c r="D613" i="44"/>
  <c r="D610" i="44"/>
  <c r="D609" i="44"/>
  <c r="D608" i="44"/>
  <c r="D607" i="44"/>
  <c r="D606" i="44"/>
  <c r="D605" i="44"/>
  <c r="D604" i="44"/>
  <c r="D602" i="44"/>
  <c r="D601" i="44"/>
  <c r="D598" i="44"/>
  <c r="D597" i="44"/>
  <c r="D596" i="44"/>
  <c r="D595" i="44"/>
  <c r="D593" i="44"/>
  <c r="D592" i="44"/>
  <c r="D591" i="44"/>
  <c r="D590" i="44"/>
  <c r="D589" i="44"/>
  <c r="D586" i="44"/>
  <c r="D585" i="44"/>
  <c r="D584" i="44"/>
  <c r="D583" i="44"/>
  <c r="D581" i="44"/>
  <c r="D580" i="44"/>
  <c r="D579" i="44"/>
  <c r="D578" i="44"/>
  <c r="D577" i="44"/>
  <c r="D574" i="44"/>
  <c r="D573" i="44"/>
  <c r="D572" i="44"/>
  <c r="D571" i="44"/>
  <c r="D569" i="44"/>
  <c r="D568" i="44"/>
  <c r="D567" i="44"/>
  <c r="D566" i="44"/>
  <c r="D565" i="44"/>
  <c r="D562" i="44"/>
  <c r="D561" i="44"/>
  <c r="D560" i="44"/>
  <c r="D559" i="44"/>
  <c r="D557" i="44"/>
  <c r="D556" i="44"/>
  <c r="D555" i="44"/>
  <c r="D554" i="44"/>
  <c r="D553" i="44"/>
  <c r="D550" i="44"/>
  <c r="D549" i="44"/>
  <c r="D548" i="44"/>
  <c r="D547" i="44"/>
  <c r="D545" i="44"/>
  <c r="D544" i="44"/>
  <c r="D543" i="44"/>
  <c r="D542" i="44"/>
  <c r="D541" i="44"/>
  <c r="D538" i="44"/>
  <c r="D537" i="44"/>
  <c r="D536" i="44"/>
  <c r="D535" i="44"/>
  <c r="D534" i="44"/>
  <c r="D533" i="44"/>
  <c r="D532" i="44"/>
  <c r="D531" i="44"/>
  <c r="D530" i="44"/>
  <c r="D529" i="44"/>
  <c r="D526" i="44"/>
  <c r="D525" i="44"/>
  <c r="D524" i="44"/>
  <c r="D523" i="44"/>
  <c r="D521" i="44"/>
  <c r="D520" i="44"/>
  <c r="D519" i="44"/>
  <c r="D518" i="44"/>
  <c r="D517" i="44"/>
  <c r="D514" i="44"/>
  <c r="D513" i="44"/>
  <c r="D512" i="44"/>
  <c r="D511" i="44"/>
  <c r="D509" i="44"/>
  <c r="D508" i="44"/>
  <c r="D507" i="44"/>
  <c r="D506" i="44"/>
  <c r="D505" i="44"/>
  <c r="D502" i="44"/>
  <c r="D501" i="44"/>
  <c r="D500" i="44"/>
  <c r="D499" i="44"/>
  <c r="D497" i="44"/>
  <c r="D496" i="44"/>
  <c r="D495" i="44"/>
  <c r="D494" i="44"/>
  <c r="D493" i="44"/>
  <c r="D490" i="44"/>
  <c r="D489" i="44"/>
  <c r="D488" i="44"/>
  <c r="D487" i="44"/>
  <c r="D485" i="44"/>
  <c r="D484" i="44"/>
  <c r="D483" i="44"/>
  <c r="D482" i="44"/>
  <c r="D481" i="44"/>
  <c r="D478" i="44"/>
  <c r="D477" i="44"/>
  <c r="D476" i="44"/>
  <c r="D475" i="44"/>
  <c r="D473" i="44"/>
  <c r="D472" i="44"/>
  <c r="D471" i="44"/>
  <c r="D470" i="44"/>
  <c r="D469" i="44"/>
  <c r="D466" i="44"/>
  <c r="D465" i="44"/>
  <c r="D464" i="44"/>
  <c r="D463" i="44"/>
  <c r="D462" i="44"/>
  <c r="D461" i="44"/>
  <c r="D460" i="44"/>
  <c r="D459" i="44"/>
  <c r="D458" i="44"/>
  <c r="D457" i="44"/>
  <c r="D454" i="44"/>
  <c r="D453" i="44"/>
  <c r="D452" i="44"/>
  <c r="D451" i="44"/>
  <c r="D449" i="44"/>
  <c r="D448" i="44"/>
  <c r="D447" i="44"/>
  <c r="D446" i="44"/>
  <c r="D445" i="44"/>
  <c r="D442" i="44"/>
  <c r="D441" i="44"/>
  <c r="D440" i="44"/>
  <c r="D439" i="44"/>
  <c r="D437" i="44"/>
  <c r="D436" i="44"/>
  <c r="D435" i="44"/>
  <c r="D434" i="44"/>
  <c r="D433" i="44"/>
  <c r="D430" i="44"/>
  <c r="D429" i="44"/>
  <c r="D428" i="44"/>
  <c r="D427" i="44"/>
  <c r="D425" i="44"/>
  <c r="D424" i="44"/>
  <c r="D423" i="44"/>
  <c r="D422" i="44"/>
  <c r="D421" i="44"/>
  <c r="D418" i="44"/>
  <c r="D417" i="44"/>
  <c r="D416" i="44"/>
  <c r="D415" i="44"/>
  <c r="D413" i="44"/>
  <c r="D412" i="44"/>
  <c r="D411" i="44"/>
  <c r="D410" i="44"/>
  <c r="D409" i="44"/>
  <c r="D406" i="44"/>
  <c r="D405" i="44"/>
  <c r="D404" i="44"/>
  <c r="D403" i="44"/>
  <c r="D401" i="44"/>
  <c r="D400" i="44"/>
  <c r="D399" i="44"/>
  <c r="D398" i="44"/>
  <c r="D397" i="44"/>
  <c r="D394" i="44"/>
  <c r="D393" i="44"/>
  <c r="D392" i="44"/>
  <c r="D391" i="44"/>
  <c r="D390" i="44"/>
  <c r="D389" i="44"/>
  <c r="D388" i="44"/>
  <c r="D387" i="44"/>
  <c r="D386" i="44"/>
  <c r="D385" i="44"/>
  <c r="D382" i="44"/>
  <c r="D381" i="44"/>
  <c r="D380" i="44"/>
  <c r="D379" i="44"/>
  <c r="D377" i="44"/>
  <c r="D376" i="44"/>
  <c r="D375" i="44"/>
  <c r="D374" i="44"/>
  <c r="D373" i="44"/>
  <c r="D370" i="44"/>
  <c r="D369" i="44"/>
  <c r="D368" i="44"/>
  <c r="D367" i="44"/>
  <c r="D365" i="44"/>
  <c r="D364" i="44"/>
  <c r="D363" i="44"/>
  <c r="D362" i="44"/>
  <c r="D361" i="44"/>
  <c r="D358" i="44"/>
  <c r="D357" i="44"/>
  <c r="D356" i="44"/>
  <c r="D355" i="44"/>
  <c r="D353" i="44"/>
  <c r="D352" i="44"/>
  <c r="D351" i="44"/>
  <c r="D350" i="44"/>
  <c r="D349" i="44"/>
  <c r="D346" i="44"/>
  <c r="D345" i="44"/>
  <c r="D344" i="44"/>
  <c r="D343" i="44"/>
  <c r="D341" i="44"/>
  <c r="D340" i="44"/>
  <c r="D339" i="44"/>
  <c r="D338" i="44"/>
  <c r="D337" i="44"/>
  <c r="D334" i="44"/>
  <c r="D333" i="44"/>
  <c r="D332" i="44"/>
  <c r="D331" i="44"/>
  <c r="D329" i="44"/>
  <c r="D328" i="44"/>
  <c r="D327" i="44"/>
  <c r="D326" i="44"/>
  <c r="D325" i="44"/>
  <c r="D322" i="44"/>
  <c r="D321" i="44"/>
  <c r="D320" i="44"/>
  <c r="D319" i="44"/>
  <c r="D318" i="44"/>
  <c r="D317" i="44"/>
  <c r="D316" i="44"/>
  <c r="D315" i="44"/>
  <c r="D314" i="44"/>
  <c r="D313" i="44"/>
  <c r="D310" i="44"/>
  <c r="D309" i="44"/>
  <c r="D308" i="44"/>
  <c r="D307" i="44"/>
  <c r="D305" i="44"/>
  <c r="D304" i="44"/>
  <c r="D303" i="44"/>
  <c r="D302" i="44"/>
  <c r="D301" i="44"/>
  <c r="D298" i="44"/>
  <c r="D297" i="44"/>
  <c r="D296" i="44"/>
  <c r="D295" i="44"/>
  <c r="D293" i="44"/>
  <c r="D292" i="44"/>
  <c r="D291" i="44"/>
  <c r="D290" i="44"/>
  <c r="D289" i="44"/>
  <c r="D286" i="44"/>
  <c r="D285" i="44"/>
  <c r="D284" i="44"/>
  <c r="D283" i="44"/>
  <c r="D281" i="44"/>
  <c r="D280" i="44"/>
  <c r="D279" i="44"/>
  <c r="D278" i="44"/>
  <c r="D277" i="44"/>
  <c r="D274" i="44"/>
  <c r="D273" i="44"/>
  <c r="D272" i="44"/>
  <c r="D271" i="44"/>
  <c r="D269" i="44"/>
  <c r="D268" i="44"/>
  <c r="D267" i="44"/>
  <c r="D266" i="44"/>
  <c r="D265" i="44"/>
  <c r="D262" i="44"/>
  <c r="D261" i="44"/>
  <c r="D260" i="44"/>
  <c r="D259" i="44"/>
  <c r="D257" i="44"/>
  <c r="D256" i="44"/>
  <c r="D255" i="44"/>
  <c r="D254" i="44"/>
  <c r="D253" i="44"/>
  <c r="D250" i="44"/>
  <c r="D249" i="44"/>
  <c r="D248" i="44"/>
  <c r="D247" i="44"/>
  <c r="D246" i="44"/>
  <c r="D245" i="44"/>
  <c r="D244" i="44"/>
  <c r="D243" i="44"/>
  <c r="D242" i="44"/>
  <c r="D241" i="44"/>
  <c r="D238" i="44"/>
  <c r="D237" i="44"/>
  <c r="D236" i="44"/>
  <c r="D235" i="44"/>
  <c r="D233" i="44"/>
  <c r="D232" i="44"/>
  <c r="D231" i="44"/>
  <c r="D230" i="44"/>
  <c r="D229" i="44"/>
  <c r="D226" i="44"/>
  <c r="D225" i="44"/>
  <c r="D224" i="44"/>
  <c r="D223" i="44"/>
  <c r="D221" i="44"/>
  <c r="D220" i="44"/>
  <c r="D219" i="44"/>
  <c r="D218" i="44"/>
  <c r="D217" i="44"/>
  <c r="D214" i="44"/>
  <c r="D213" i="44"/>
  <c r="D212" i="44"/>
  <c r="D211" i="44"/>
  <c r="D209" i="44"/>
  <c r="D208" i="44"/>
  <c r="D207" i="44"/>
  <c r="D206" i="44"/>
  <c r="D205" i="44"/>
  <c r="D202" i="44"/>
  <c r="D201" i="44"/>
  <c r="D200" i="44"/>
  <c r="D199" i="44"/>
  <c r="D197" i="44"/>
  <c r="D196" i="44"/>
  <c r="D195" i="44"/>
  <c r="D194" i="44"/>
  <c r="D193" i="44"/>
  <c r="D190" i="44"/>
  <c r="D189" i="44"/>
  <c r="D188" i="44"/>
  <c r="D187" i="44"/>
  <c r="D185" i="44"/>
  <c r="D184" i="44"/>
  <c r="D183" i="44"/>
  <c r="D182" i="44"/>
  <c r="D181" i="44"/>
  <c r="D178" i="44"/>
  <c r="D177" i="44"/>
  <c r="D176" i="44"/>
  <c r="D175" i="44"/>
  <c r="D174" i="44"/>
  <c r="D173" i="44"/>
  <c r="D172" i="44"/>
  <c r="D171" i="44"/>
  <c r="D170" i="44"/>
  <c r="D169" i="44"/>
  <c r="D166" i="44"/>
  <c r="D165" i="44"/>
  <c r="D164" i="44"/>
  <c r="D163" i="44"/>
  <c r="D161" i="44"/>
  <c r="D160" i="44"/>
  <c r="D159" i="44"/>
  <c r="D158" i="44"/>
  <c r="D157" i="44"/>
  <c r="D155" i="44"/>
  <c r="D154" i="44"/>
  <c r="D153" i="44"/>
  <c r="D152" i="44"/>
  <c r="D151" i="44"/>
  <c r="D149" i="44"/>
  <c r="D148" i="44"/>
  <c r="D147" i="44"/>
  <c r="D146" i="44"/>
  <c r="D145" i="44"/>
  <c r="D143" i="44"/>
  <c r="D142" i="44"/>
  <c r="D141" i="44"/>
  <c r="D140" i="44"/>
  <c r="D139" i="44"/>
  <c r="D137" i="44"/>
  <c r="D136" i="44"/>
  <c r="D135" i="44"/>
  <c r="D134" i="44"/>
  <c r="D133" i="44"/>
  <c r="D131" i="44"/>
  <c r="D130" i="44"/>
  <c r="D129" i="44"/>
  <c r="D128" i="44"/>
  <c r="D127" i="44"/>
  <c r="D125" i="44"/>
  <c r="D124" i="44"/>
  <c r="D123" i="44"/>
  <c r="D122" i="44"/>
  <c r="D121" i="44"/>
  <c r="D119" i="44"/>
  <c r="D118" i="44"/>
  <c r="D117" i="44"/>
  <c r="D116" i="44"/>
  <c r="D115" i="44"/>
  <c r="D113" i="44"/>
  <c r="D112" i="44"/>
  <c r="D111" i="44"/>
  <c r="D110" i="44"/>
  <c r="D109" i="44"/>
  <c r="D107" i="44"/>
  <c r="D106" i="44"/>
  <c r="D105" i="44"/>
  <c r="D104" i="44"/>
  <c r="D103" i="44"/>
  <c r="D101" i="44"/>
  <c r="D100" i="44"/>
  <c r="D99" i="44"/>
  <c r="D98" i="44"/>
  <c r="D97" i="44"/>
  <c r="D95" i="44"/>
  <c r="D94" i="44"/>
  <c r="D93" i="44"/>
  <c r="D92" i="44"/>
  <c r="D91" i="44"/>
  <c r="D89" i="44"/>
  <c r="D88" i="44"/>
  <c r="D87" i="44"/>
  <c r="D86" i="44"/>
  <c r="D85" i="44"/>
  <c r="D83" i="44"/>
  <c r="D82" i="44"/>
  <c r="D81" i="44"/>
  <c r="D80" i="44"/>
  <c r="D79" i="44"/>
  <c r="D77" i="44"/>
  <c r="D76" i="44"/>
  <c r="D75" i="44"/>
  <c r="D74" i="44"/>
  <c r="D73" i="44"/>
  <c r="D71" i="44"/>
  <c r="D70" i="44"/>
  <c r="D69" i="44"/>
  <c r="D68" i="44"/>
  <c r="D67" i="44"/>
  <c r="D65" i="44"/>
  <c r="D64" i="44"/>
  <c r="D63" i="44"/>
  <c r="D62" i="44"/>
  <c r="D61" i="44"/>
  <c r="D59" i="44"/>
  <c r="D58" i="44"/>
  <c r="D57" i="44"/>
  <c r="D56" i="44"/>
  <c r="D55" i="44"/>
  <c r="D53" i="44"/>
  <c r="D52" i="44"/>
  <c r="D51" i="44"/>
  <c r="D50" i="44"/>
  <c r="D49" i="44"/>
  <c r="D47" i="44"/>
  <c r="D46" i="44"/>
  <c r="D45" i="44"/>
  <c r="D44" i="44"/>
  <c r="D43" i="44"/>
  <c r="D42" i="44"/>
  <c r="D41" i="44"/>
  <c r="D40" i="44"/>
  <c r="D39" i="44"/>
  <c r="D38" i="44"/>
  <c r="D37" i="44"/>
  <c r="D35" i="44"/>
  <c r="D34" i="44"/>
  <c r="D33" i="44"/>
  <c r="D32" i="44"/>
  <c r="D31" i="44"/>
  <c r="D29" i="44"/>
  <c r="D28" i="44"/>
  <c r="D27" i="44"/>
  <c r="D26" i="44"/>
  <c r="D25" i="44"/>
  <c r="D23" i="44"/>
  <c r="D22" i="44"/>
  <c r="D21" i="44"/>
  <c r="D20" i="44"/>
  <c r="D19" i="44"/>
  <c r="D17" i="44"/>
  <c r="D16" i="44"/>
  <c r="D15" i="44"/>
  <c r="D14" i="44"/>
  <c r="D13" i="44"/>
  <c r="D11" i="44"/>
  <c r="D10" i="44"/>
  <c r="D9" i="44"/>
  <c r="D8" i="44"/>
  <c r="D7" i="44"/>
  <c r="D5" i="44"/>
  <c r="D4" i="44"/>
  <c r="D3" i="44"/>
  <c r="B182" i="43" l="1"/>
  <c r="D182" i="43" s="1"/>
  <c r="B183" i="43"/>
  <c r="D183" i="43" s="1"/>
  <c r="B184" i="43"/>
  <c r="D184" i="43" s="1"/>
  <c r="B185" i="43"/>
  <c r="D185" i="43" s="1"/>
  <c r="B186" i="43"/>
  <c r="D186" i="43" s="1"/>
  <c r="B187" i="43"/>
  <c r="D187" i="43" s="1"/>
  <c r="B188" i="43"/>
  <c r="D188" i="43" s="1"/>
  <c r="B189" i="43"/>
  <c r="D189" i="43" s="1"/>
  <c r="B190" i="43"/>
  <c r="D190" i="43" s="1"/>
  <c r="B191" i="43"/>
  <c r="D191" i="43" s="1"/>
  <c r="B192" i="43"/>
  <c r="D192" i="43" s="1"/>
  <c r="B193" i="43"/>
  <c r="D193" i="43" s="1"/>
  <c r="B194" i="43"/>
  <c r="D194" i="43" s="1"/>
  <c r="B195" i="43"/>
  <c r="D195" i="43" s="1"/>
  <c r="B196" i="43"/>
  <c r="D196" i="43" s="1"/>
  <c r="B197" i="43"/>
  <c r="D197" i="43" s="1"/>
  <c r="B198" i="43"/>
  <c r="D198" i="43" s="1"/>
  <c r="B199" i="43"/>
  <c r="D199" i="43" s="1"/>
  <c r="B200" i="43"/>
  <c r="D200" i="43" s="1"/>
  <c r="B201" i="43"/>
  <c r="D201" i="43" s="1"/>
  <c r="B202" i="43"/>
  <c r="D202" i="43" s="1"/>
  <c r="B203" i="43"/>
  <c r="D203" i="43" s="1"/>
  <c r="B204" i="43"/>
  <c r="D204" i="43" s="1"/>
  <c r="B205" i="43"/>
  <c r="D205" i="43" s="1"/>
  <c r="B206" i="43"/>
  <c r="D206" i="43" s="1"/>
  <c r="B207" i="43"/>
  <c r="D207" i="43" s="1"/>
  <c r="B208" i="43"/>
  <c r="D208" i="43" s="1"/>
  <c r="B209" i="43"/>
  <c r="D209" i="43" s="1"/>
  <c r="B210" i="43"/>
  <c r="D210" i="43" s="1"/>
  <c r="B211" i="43"/>
  <c r="D211" i="43" s="1"/>
  <c r="B212" i="43"/>
  <c r="D212" i="43" s="1"/>
  <c r="B213" i="43"/>
  <c r="D213" i="43" s="1"/>
  <c r="B214" i="43"/>
  <c r="D214" i="43" s="1"/>
  <c r="B215" i="43"/>
  <c r="D215" i="43" s="1"/>
  <c r="B216" i="43"/>
  <c r="D216" i="43" s="1"/>
  <c r="B217" i="43"/>
  <c r="D217" i="43" s="1"/>
  <c r="B218" i="43"/>
  <c r="D218" i="43" s="1"/>
  <c r="B219" i="43"/>
  <c r="D219" i="43" s="1"/>
  <c r="B220" i="43"/>
  <c r="D220" i="43" s="1"/>
  <c r="B221" i="43"/>
  <c r="D221" i="43" s="1"/>
  <c r="B222" i="43"/>
  <c r="D222" i="43" s="1"/>
  <c r="B223" i="43"/>
  <c r="D223" i="43" s="1"/>
  <c r="B224" i="43"/>
  <c r="D224" i="43" s="1"/>
  <c r="B225" i="43"/>
  <c r="D225" i="43" s="1"/>
  <c r="B226" i="43"/>
  <c r="D226" i="43" s="1"/>
  <c r="B227" i="43"/>
  <c r="D227" i="43" s="1"/>
  <c r="B228" i="43"/>
  <c r="D228" i="43" s="1"/>
  <c r="B229" i="43"/>
  <c r="D229" i="43" s="1"/>
  <c r="B230" i="43"/>
  <c r="D230" i="43" s="1"/>
  <c r="B231" i="43"/>
  <c r="D231" i="43" s="1"/>
  <c r="B232" i="43"/>
  <c r="D232" i="43" s="1"/>
  <c r="B233" i="43"/>
  <c r="D233" i="43" s="1"/>
  <c r="B234" i="43"/>
  <c r="D234" i="43" s="1"/>
  <c r="B235" i="43"/>
  <c r="D235" i="43" s="1"/>
  <c r="B236" i="43"/>
  <c r="D236" i="43" s="1"/>
  <c r="B237" i="43"/>
  <c r="D237" i="43" s="1"/>
  <c r="B238" i="43"/>
  <c r="D238" i="43" s="1"/>
  <c r="B239" i="43"/>
  <c r="D239" i="43" s="1"/>
  <c r="B240" i="43"/>
  <c r="D240" i="43" s="1"/>
  <c r="B241" i="43"/>
  <c r="D241" i="43" s="1"/>
  <c r="B65" i="9"/>
  <c r="B122" i="43"/>
  <c r="D122" i="43" s="1"/>
  <c r="B123" i="43"/>
  <c r="D123" i="43" s="1"/>
  <c r="B124" i="43"/>
  <c r="D124" i="43" s="1"/>
  <c r="B125" i="43"/>
  <c r="D125" i="43" s="1"/>
  <c r="B126" i="43"/>
  <c r="D126" i="43" s="1"/>
  <c r="B127" i="43"/>
  <c r="D127" i="43" s="1"/>
  <c r="B128" i="43"/>
  <c r="D128" i="43" s="1"/>
  <c r="B129" i="43"/>
  <c r="D129" i="43" s="1"/>
  <c r="B130" i="43"/>
  <c r="D130" i="43" s="1"/>
  <c r="B131" i="43"/>
  <c r="D131" i="43" s="1"/>
  <c r="B132" i="43"/>
  <c r="D132" i="43" s="1"/>
  <c r="B133" i="43"/>
  <c r="D133" i="43" s="1"/>
  <c r="B134" i="43"/>
  <c r="D134" i="43" s="1"/>
  <c r="B135" i="43"/>
  <c r="D135" i="43" s="1"/>
  <c r="B136" i="43"/>
  <c r="D136" i="43" s="1"/>
  <c r="B137" i="43"/>
  <c r="D137" i="43" s="1"/>
  <c r="B138" i="43"/>
  <c r="D138" i="43" s="1"/>
  <c r="B139" i="43"/>
  <c r="D139" i="43" s="1"/>
  <c r="B140" i="43"/>
  <c r="D140" i="43" s="1"/>
  <c r="B141" i="43"/>
  <c r="D141" i="43" s="1"/>
  <c r="B142" i="43"/>
  <c r="D142" i="43" s="1"/>
  <c r="B143" i="43"/>
  <c r="D143" i="43" s="1"/>
  <c r="B144" i="43"/>
  <c r="D144" i="43" s="1"/>
  <c r="B145" i="43"/>
  <c r="D145" i="43" s="1"/>
  <c r="B146" i="43"/>
  <c r="D146" i="43" s="1"/>
  <c r="B147" i="43"/>
  <c r="D147" i="43" s="1"/>
  <c r="B148" i="43"/>
  <c r="D148" i="43" s="1"/>
  <c r="B149" i="43"/>
  <c r="D149" i="43" s="1"/>
  <c r="B150" i="43"/>
  <c r="D150" i="43" s="1"/>
  <c r="B151" i="43"/>
  <c r="D151" i="43" s="1"/>
  <c r="B152" i="43"/>
  <c r="D152" i="43" s="1"/>
  <c r="B153" i="43"/>
  <c r="D153" i="43" s="1"/>
  <c r="B154" i="43"/>
  <c r="D154" i="43" s="1"/>
  <c r="B155" i="43"/>
  <c r="D155" i="43" s="1"/>
  <c r="B156" i="43"/>
  <c r="D156" i="43" s="1"/>
  <c r="B157" i="43"/>
  <c r="D157" i="43" s="1"/>
  <c r="B158" i="43"/>
  <c r="D158" i="43" s="1"/>
  <c r="B159" i="43"/>
  <c r="D159" i="43" s="1"/>
  <c r="B160" i="43"/>
  <c r="D160" i="43" s="1"/>
  <c r="B161" i="43"/>
  <c r="D161" i="43" s="1"/>
  <c r="B162" i="43"/>
  <c r="D162" i="43" s="1"/>
  <c r="B163" i="43"/>
  <c r="D163" i="43" s="1"/>
  <c r="B164" i="43"/>
  <c r="D164" i="43" s="1"/>
  <c r="B165" i="43"/>
  <c r="D165" i="43" s="1"/>
  <c r="B166" i="43"/>
  <c r="D166" i="43" s="1"/>
  <c r="B167" i="43"/>
  <c r="D167" i="43" s="1"/>
  <c r="B168" i="43"/>
  <c r="D168" i="43" s="1"/>
  <c r="B169" i="43"/>
  <c r="D169" i="43" s="1"/>
  <c r="B170" i="43"/>
  <c r="D170" i="43" s="1"/>
  <c r="B171" i="43"/>
  <c r="D171" i="43" s="1"/>
  <c r="B172" i="43"/>
  <c r="D172" i="43" s="1"/>
  <c r="B173" i="43"/>
  <c r="D173" i="43" s="1"/>
  <c r="B174" i="43"/>
  <c r="D174" i="43" s="1"/>
  <c r="B175" i="43"/>
  <c r="D175" i="43" s="1"/>
  <c r="B176" i="43"/>
  <c r="D176" i="43" s="1"/>
  <c r="B177" i="43"/>
  <c r="D177" i="43" s="1"/>
  <c r="B178" i="43"/>
  <c r="D178" i="43" s="1"/>
  <c r="B179" i="43"/>
  <c r="D179" i="43" s="1"/>
  <c r="B180" i="43"/>
  <c r="D180" i="43" s="1"/>
  <c r="B181" i="43"/>
  <c r="D181" i="43" s="1"/>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B63" i="43"/>
  <c r="D63" i="43" s="1"/>
  <c r="B64" i="43"/>
  <c r="D64" i="43" s="1"/>
  <c r="B65" i="43"/>
  <c r="D65" i="43" s="1"/>
  <c r="B66" i="43"/>
  <c r="D66" i="43" s="1"/>
  <c r="B67" i="43"/>
  <c r="D67" i="43" s="1"/>
  <c r="B68" i="43"/>
  <c r="D68" i="43" s="1"/>
  <c r="B69" i="43"/>
  <c r="D69" i="43" s="1"/>
  <c r="B70" i="43"/>
  <c r="D70" i="43" s="1"/>
  <c r="B71" i="43"/>
  <c r="D71" i="43" s="1"/>
  <c r="B72" i="43"/>
  <c r="D72" i="43" s="1"/>
  <c r="B73" i="43"/>
  <c r="D73" i="43" s="1"/>
  <c r="B74" i="43"/>
  <c r="D74" i="43" s="1"/>
  <c r="B75" i="43"/>
  <c r="D75" i="43" s="1"/>
  <c r="B76" i="43"/>
  <c r="D76" i="43" s="1"/>
  <c r="B77" i="43"/>
  <c r="D77" i="43" s="1"/>
  <c r="B78" i="43"/>
  <c r="D78" i="43" s="1"/>
  <c r="B79" i="43"/>
  <c r="D79" i="43" s="1"/>
  <c r="B80" i="43"/>
  <c r="D80" i="43" s="1"/>
  <c r="B81" i="43"/>
  <c r="D81" i="43" s="1"/>
  <c r="B82" i="43"/>
  <c r="D82" i="43" s="1"/>
  <c r="B83" i="43"/>
  <c r="D83" i="43" s="1"/>
  <c r="B84" i="43"/>
  <c r="D84" i="43" s="1"/>
  <c r="B85" i="43"/>
  <c r="D85" i="43" s="1"/>
  <c r="B86" i="43"/>
  <c r="D86" i="43" s="1"/>
  <c r="B87" i="43"/>
  <c r="D87" i="43" s="1"/>
  <c r="B88" i="43"/>
  <c r="D88" i="43" s="1"/>
  <c r="B89" i="43"/>
  <c r="D89" i="43" s="1"/>
  <c r="B90" i="43"/>
  <c r="D90" i="43" s="1"/>
  <c r="B91" i="43"/>
  <c r="D91" i="43" s="1"/>
  <c r="B92" i="43"/>
  <c r="D92" i="43" s="1"/>
  <c r="B93" i="43"/>
  <c r="D93" i="43" s="1"/>
  <c r="B94" i="43"/>
  <c r="D94" i="43" s="1"/>
  <c r="B95" i="43"/>
  <c r="D95" i="43" s="1"/>
  <c r="B96" i="43"/>
  <c r="D96" i="43" s="1"/>
  <c r="B97" i="43"/>
  <c r="D97" i="43" s="1"/>
  <c r="B98" i="43"/>
  <c r="D98" i="43" s="1"/>
  <c r="B99" i="43"/>
  <c r="D99" i="43" s="1"/>
  <c r="B100" i="43"/>
  <c r="D100" i="43" s="1"/>
  <c r="B101" i="43"/>
  <c r="D101" i="43" s="1"/>
  <c r="B102" i="43"/>
  <c r="D102" i="43" s="1"/>
  <c r="B103" i="43"/>
  <c r="D103" i="43" s="1"/>
  <c r="B104" i="43"/>
  <c r="D104" i="43" s="1"/>
  <c r="B105" i="43"/>
  <c r="D105" i="43" s="1"/>
  <c r="B106" i="43"/>
  <c r="D106" i="43" s="1"/>
  <c r="B107" i="43"/>
  <c r="D107" i="43" s="1"/>
  <c r="B108" i="43"/>
  <c r="D108" i="43" s="1"/>
  <c r="B109" i="43"/>
  <c r="D109" i="43" s="1"/>
  <c r="B110" i="43"/>
  <c r="D110" i="43" s="1"/>
  <c r="B111" i="43"/>
  <c r="D111" i="43" s="1"/>
  <c r="B112" i="43"/>
  <c r="D112" i="43" s="1"/>
  <c r="B113" i="43"/>
  <c r="D113" i="43" s="1"/>
  <c r="B114" i="43"/>
  <c r="D114" i="43" s="1"/>
  <c r="B115" i="43"/>
  <c r="D115" i="43" s="1"/>
  <c r="B116" i="43"/>
  <c r="D116" i="43" s="1"/>
  <c r="B117" i="43"/>
  <c r="D117" i="43" s="1"/>
  <c r="B118" i="43"/>
  <c r="D118" i="43" s="1"/>
  <c r="B119" i="43"/>
  <c r="D119" i="43" s="1"/>
  <c r="B120" i="43"/>
  <c r="D120" i="43" s="1"/>
  <c r="B121" i="43"/>
  <c r="D121" i="43" s="1"/>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D3" i="43"/>
  <c r="B4" i="43"/>
  <c r="D4" i="43" s="1"/>
  <c r="B5" i="43"/>
  <c r="D5" i="43" s="1"/>
  <c r="B6" i="43"/>
  <c r="D6" i="43" s="1"/>
  <c r="B7" i="43"/>
  <c r="D7" i="43" s="1"/>
  <c r="B8" i="43"/>
  <c r="D8" i="43" s="1"/>
  <c r="B9" i="43"/>
  <c r="D9" i="43" s="1"/>
  <c r="D10" i="43"/>
  <c r="B11" i="43"/>
  <c r="D11" i="43" s="1"/>
  <c r="B12" i="43"/>
  <c r="D12" i="43" s="1"/>
  <c r="B13" i="43"/>
  <c r="D13" i="43" s="1"/>
  <c r="B14" i="43"/>
  <c r="D14" i="43" s="1"/>
  <c r="B15" i="43"/>
  <c r="D15" i="43" s="1"/>
  <c r="B16" i="43"/>
  <c r="D16" i="43" s="1"/>
  <c r="B17" i="43"/>
  <c r="D17" i="43" s="1"/>
  <c r="B18" i="43"/>
  <c r="D18" i="43" s="1"/>
  <c r="B19" i="43"/>
  <c r="D19" i="43" s="1"/>
  <c r="B20" i="43"/>
  <c r="D20" i="43" s="1"/>
  <c r="B21" i="43"/>
  <c r="D21" i="43" s="1"/>
  <c r="B22" i="43"/>
  <c r="D22" i="43" s="1"/>
  <c r="B23" i="43"/>
  <c r="D23" i="43" s="1"/>
  <c r="B24" i="43"/>
  <c r="D24" i="43" s="1"/>
  <c r="B25" i="43"/>
  <c r="D25" i="43" s="1"/>
  <c r="B26" i="43"/>
  <c r="D26" i="43" s="1"/>
  <c r="B27" i="43"/>
  <c r="D27" i="43" s="1"/>
  <c r="B28" i="43"/>
  <c r="D28" i="43" s="1"/>
  <c r="B29" i="43"/>
  <c r="D29" i="43" s="1"/>
  <c r="B30" i="43"/>
  <c r="D30" i="43" s="1"/>
  <c r="B31" i="43"/>
  <c r="D31" i="43" s="1"/>
  <c r="B32" i="43"/>
  <c r="D32" i="43" s="1"/>
  <c r="B33" i="43"/>
  <c r="D33" i="43" s="1"/>
  <c r="B34" i="43"/>
  <c r="D34" i="43" s="1"/>
  <c r="B35" i="43"/>
  <c r="D35" i="43" s="1"/>
  <c r="B36" i="43"/>
  <c r="D36" i="43" s="1"/>
  <c r="B37" i="43"/>
  <c r="D37" i="43" s="1"/>
  <c r="B38" i="43"/>
  <c r="D38" i="43" s="1"/>
  <c r="B39" i="43"/>
  <c r="D39" i="43" s="1"/>
  <c r="B40" i="43"/>
  <c r="D40" i="43" s="1"/>
  <c r="B41" i="43"/>
  <c r="D41" i="43" s="1"/>
  <c r="B42" i="43"/>
  <c r="D42" i="43" s="1"/>
  <c r="B43" i="43"/>
  <c r="D43" i="43" s="1"/>
  <c r="B44" i="43"/>
  <c r="D44" i="43" s="1"/>
  <c r="B45" i="43"/>
  <c r="D45" i="43" s="1"/>
  <c r="B46" i="43"/>
  <c r="D46" i="43" s="1"/>
  <c r="B47" i="43"/>
  <c r="D47" i="43" s="1"/>
  <c r="B48" i="43"/>
  <c r="D48" i="43" s="1"/>
  <c r="B49" i="43"/>
  <c r="D49" i="43" s="1"/>
  <c r="B50" i="43"/>
  <c r="D50" i="43" s="1"/>
  <c r="B51" i="43"/>
  <c r="D51" i="43" s="1"/>
  <c r="B52" i="43"/>
  <c r="D52" i="43" s="1"/>
  <c r="B53" i="43"/>
  <c r="D53" i="43" s="1"/>
  <c r="B54" i="43"/>
  <c r="D54" i="43" s="1"/>
  <c r="B55" i="43"/>
  <c r="D55" i="43" s="1"/>
  <c r="B56" i="43"/>
  <c r="D56" i="43" s="1"/>
  <c r="B57" i="43"/>
  <c r="D57" i="43" s="1"/>
  <c r="B58" i="43"/>
  <c r="D58" i="43" s="1"/>
  <c r="B59" i="43"/>
  <c r="D59" i="43" s="1"/>
  <c r="B60" i="43"/>
  <c r="D60" i="43" s="1"/>
  <c r="B61" i="43"/>
  <c r="D61" i="43" s="1"/>
  <c r="B62" i="43"/>
  <c r="D62" i="43" s="1"/>
  <c r="AI7" i="38"/>
  <c r="V18" i="15"/>
  <c r="F6" i="42"/>
  <c r="E6" i="42"/>
  <c r="F5" i="42"/>
  <c r="E5" i="42"/>
  <c r="F4" i="42"/>
  <c r="E4" i="42"/>
  <c r="H3" i="41"/>
  <c r="H3" i="39" l="1"/>
  <c r="N12" i="38" l="1"/>
  <c r="N4" i="38" l="1"/>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<sst xmlns="http://schemas.openxmlformats.org/spreadsheetml/2006/main" count="15280" uniqueCount="2070">
  <si>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</si>
  <si>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</si>
  <si>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</si>
  <si>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</si>
  <si>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</si>
  <si>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</si>
  <si>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</si>
  <si>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</si>
  <si>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</si>
  <si>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</si>
  <si>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</si>
  <si>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</si>
  <si>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</si>
  <si>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</si>
  <si>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</si>
  <si>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</si>
  <si>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</si>
  <si>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</si>
  <si>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</si>
  <si>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</si>
  <si>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</si>
  <si>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</si>
  <si>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</si>
  <si>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</si>
  <si>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</si>
  <si>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</si>
  <si>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</si>
  <si>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</si>
  <si>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</si>
  <si>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</si>
  <si>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</si>
  <si>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</si>
  <si>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</si>
  <si>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</si>
  <si>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</si>
  <si>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</si>
  <si>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</si>
  <si>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</si>
  <si>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</si>
  <si>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</si>
  <si>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</si>
  <si>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</si>
  <si>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</si>
  <si>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</si>
  <si>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</si>
  <si>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</si>
  <si>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</si>
  <si>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</si>
  <si>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</si>
  <si>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</si>
  <si>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</si>
  <si>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</si>
  <si>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</si>
  <si>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</si>
  <si>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</si>
  <si>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</si>
  <si>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</si>
  <si>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</si>
  <si>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</si>
  <si>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</si>
  <si>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</si>
  <si>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</si>
  <si>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</si>
  <si>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</si>
  <si>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</si>
  <si>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</si>
  <si>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</si>
  <si>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</si>
  <si>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</si>
  <si>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</si>
  <si>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</si>
  <si>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</si>
  <si>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</si>
  <si>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</si>
  <si>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</si>
  <si>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</si>
  <si>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</si>
  <si>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</si>
  <si>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</si>
  <si>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</si>
  <si>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</si>
  <si>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</si>
  <si>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</si>
  <si>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</si>
  <si>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</si>
  <si>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</si>
  <si>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</si>
  <si>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</si>
  <si>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</si>
  <si>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</si>
  <si>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</si>
  <si>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</si>
  <si>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</si>
  <si>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</si>
  <si>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</si>
  <si>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</si>
  <si>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</si>
  <si>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</si>
  <si>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</si>
  <si>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</si>
  <si>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</si>
  <si>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</si>
  <si>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</si>
  <si>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</si>
  <si>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</si>
  <si>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</si>
  <si>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</si>
  <si>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</si>
  <si>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</si>
  <si>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</si>
  <si>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</si>
  <si>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</si>
  <si>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</si>
  <si>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</si>
  <si>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</si>
  <si>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</si>
  <si>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</si>
  <si>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</si>
  <si>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</si>
  <si>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</si>
  <si>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</si>
  <si>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</si>
  <si>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</si>
  <si>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</si>
  <si>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</si>
  <si>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</si>
  <si>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</si>
  <si>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</si>
  <si>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</si>
  <si>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</si>
  <si>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</si>
  <si>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</si>
  <si>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</si>
  <si>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</si>
  <si>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</si>
  <si>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</si>
  <si>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</si>
  <si>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</si>
  <si>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</si>
  <si>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</si>
  <si>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</si>
  <si>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</si>
  <si>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</si>
  <si>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</si>
  <si>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</si>
  <si>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</si>
  <si>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</si>
  <si>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</si>
  <si>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</si>
  <si>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</si>
  <si>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</si>
  <si>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</si>
  <si>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</si>
  <si>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</si>
  <si>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</si>
  <si>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</si>
  <si>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</si>
  <si>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</si>
  <si>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</si>
  <si>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</si>
  <si>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</si>
  <si>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</si>
  <si>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</si>
  <si>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</si>
  <si>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</si>
  <si>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</si>
  <si>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</si>
  <si>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</si>
  <si>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</si>
  <si>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</si>
  <si>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</si>
  <si>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</si>
  <si>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</si>
  <si>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</si>
  <si>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</si>
  <si>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</si>
  <si>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</si>
  <si>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</si>
  <si>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</si>
  <si>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</si>
  <si>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</si>
  <si>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</si>
  <si>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</si>
  <si>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</si>
  <si>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</si>
  <si>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</si>
  <si>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</si>
  <si>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</si>
  <si>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</si>
  <si>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</si>
  <si>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</si>
  <si>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</si>
  <si>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</si>
  <si>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</si>
  <si>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</si>
  <si>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</si>
  <si>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</si>
  <si>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</si>
  <si>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</si>
  <si>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</si>
  <si>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</si>
  <si>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</si>
  <si>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</si>
  <si>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</si>
  <si>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</si>
  <si>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</si>
  <si>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</si>
  <si>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</si>
  <si>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</si>
  <si>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</si>
  <si>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</si>
  <si>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</si>
  <si>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</si>
  <si>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</si>
  <si>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</si>
  <si>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</si>
  <si>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</si>
  <si>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</si>
  <si>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</si>
  <si>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</si>
  <si>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</si>
  <si>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</si>
  <si>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</si>
  <si>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</si>
  <si>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</si>
  <si>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</si>
  <si>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</si>
  <si>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</si>
  <si>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</si>
  <si>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</si>
  <si>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</si>
  <si>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</si>
  <si>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</si>
  <si>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</si>
  <si>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</si>
  <si>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</si>
  <si>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</si>
  <si>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</si>
  <si>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</si>
  <si>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</si>
  <si>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</si>
  <si>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</si>
  <si>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</si>
  <si>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</si>
  <si>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</si>
  <si>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</si>
  <si>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</si>
  <si>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</si>
  <si>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</si>
  <si>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</si>
  <si>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</si>
  <si>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</si>
  <si>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</si>
  <si>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</si>
  <si>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</si>
  <si>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</si>
  <si>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</si>
  <si>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</si>
  <si>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</si>
  <si>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</si>
  <si>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</si>
  <si>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</si>
  <si>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</si>
  <si>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</si>
  <si>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</si>
  <si>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</si>
  <si>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</si>
  <si>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</si>
  <si>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</si>
  <si>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</si>
  <si>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</si>
  <si>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</si>
  <si>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</si>
  <si>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</si>
  <si>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</si>
  <si>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</si>
  <si>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</si>
  <si>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</si>
  <si>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</si>
  <si>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</si>
  <si>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</si>
  <si>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</si>
  <si>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</si>
  <si>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</si>
  <si>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</si>
  <si>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</si>
  <si>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</si>
  <si>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</si>
  <si>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</si>
  <si>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</si>
  <si>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</si>
  <si>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</si>
  <si>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</si>
  <si>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</si>
  <si>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</si>
  <si>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</si>
  <si>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</si>
  <si>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</si>
  <si>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</si>
  <si>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</si>
  <si>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</si>
  <si>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</si>
  <si>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</si>
  <si>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</si>
  <si>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</si>
  <si>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</si>
  <si>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</si>
  <si>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</si>
  <si>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</si>
  <si>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</si>
  <si>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</si>
  <si>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</si>
  <si>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</si>
  <si>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</si>
  <si>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</si>
  <si>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</si>
  <si>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</si>
  <si>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</si>
  <si>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</si>
  <si>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</si>
  <si>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</si>
  <si>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</si>
  <si>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</si>
  <si>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</si>
  <si>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</si>
  <si>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</si>
  <si>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</si>
  <si>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</si>
  <si>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</si>
  <si>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</si>
  <si>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</si>
  <si>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</si>
  <si>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</si>
  <si>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</si>
  <si>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</si>
  <si>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</si>
  <si>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</si>
  <si>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</si>
  <si>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</si>
  <si>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</si>
  <si>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</si>
  <si>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</si>
  <si>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</si>
  <si>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</si>
  <si>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</si>
  <si>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</si>
  <si>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</si>
  <si>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</si>
  <si>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</si>
  <si>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</si>
  <si>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</si>
  <si>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</si>
  <si>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</si>
  <si>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</si>
  <si>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</si>
  <si>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</si>
  <si>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</si>
  <si>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</si>
  <si>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</si>
  <si>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</si>
  <si>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</si>
  <si>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</si>
  <si>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</si>
  <si>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</si>
  <si>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</si>
  <si>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</si>
  <si>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</si>
  <si>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</si>
  <si>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</si>
  <si>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</si>
  <si>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</si>
  <si>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</si>
  <si>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</si>
  <si>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</si>
  <si>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</si>
  <si>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</si>
  <si>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</si>
  <si>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</si>
  <si>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</si>
  <si>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</si>
  <si>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</si>
  <si>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</si>
  <si>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</si>
  <si>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</si>
  <si>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</si>
  <si>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</si>
  <si>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</si>
  <si>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</si>
  <si>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</si>
  <si>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</si>
  <si>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</si>
  <si>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</si>
  <si>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</si>
  <si>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</si>
  <si>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</si>
  <si>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</si>
  <si>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</si>
  <si>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</si>
  <si>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</si>
  <si>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</si>
  <si>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</si>
  <si>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</si>
  <si>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</si>
  <si>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</si>
  <si>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</si>
  <si>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</si>
  <si>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</si>
  <si>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</si>
  <si>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</si>
  <si>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</si>
  <si>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</si>
  <si>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</si>
  <si>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</si>
  <si>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</si>
  <si>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</si>
  <si>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</si>
  <si>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</si>
  <si>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</si>
  <si>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</si>
  <si>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</si>
  <si>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</si>
  <si>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</si>
  <si>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</si>
  <si>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</si>
  <si>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</si>
  <si>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</si>
  <si>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</si>
  <si>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</si>
  <si>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</si>
  <si>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</si>
  <si>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</si>
  <si>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</si>
  <si>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</si>
  <si>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</si>
  <si>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</si>
  <si>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</si>
  <si>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</si>
  <si>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</si>
  <si>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t>
    </r>
    <r>
      <rPr>
        <b/>
        <sz val="12"/>
        <color theme="1"/>
        <rFont val="Calibri"/>
        <family val="2"/>
        <scheme val="minor"/>
      </rPr>
      <t>provisional (raw)</t>
    </r>
    <r>
      <rPr>
        <sz val="12"/>
        <color theme="1"/>
        <rFont val="Calibri"/>
        <family val="2"/>
        <scheme val="minor"/>
      </rPr>
      <t xml:space="preserve">, and will be finalised for reporting once 12-month (annual) monitoring complete to average and apply bias correction.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Some provisionally reported data will be removed once comments from the laboratory reviewed and data verified. 
The latest issue of this factor, e.g. used for 2025 data, to be published in March 2026.
</t>
    </r>
    <r>
      <rPr>
        <b/>
        <sz val="12"/>
        <color theme="1"/>
        <rFont val="Calibri"/>
        <family val="2"/>
        <scheme val="minor"/>
      </rPr>
      <t xml:space="preserve">Annual averages are typically finalised in April of the following year and published in ASR (Annual Statutory Report).
When data has been finalised, it is marked as 'Adjusted' at the top of the column, and the bias factor that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</si>
  <si>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</si>
  <si>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</si>
  <si>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</si>
  <si>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</si>
  <si>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</si>
  <si>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</si>
  <si>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</si>
  <si>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</si>
  <si>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</si>
  <si>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</si>
  <si>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</si>
  <si>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</si>
  <si>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</si>
  <si>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</si>
  <si>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</si>
  <si>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</si>
  <si>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</si>
  <si>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</si>
  <si>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</si>
  <si>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</si>
  <si>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</si>
  <si>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</si>
  <si>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</si>
  <si>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</si>
  <si>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</si>
  <si>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</si>
  <si>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</si>
  <si>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</si>
  <si>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</si>
  <si>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</si>
  <si>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</si>
  <si>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</si>
  <si>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</si>
  <si>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</si>
  <si>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</si>
  <si>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</si>
  <si>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</si>
  <si>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</si>
  <si>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</si>
  <si>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</si>
  <si>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</si>
  <si>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</si>
  <si>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</si>
  <si>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</si>
  <si>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</si>
  <si>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</si>
  <si>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</si>
  <si>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</si>
  <si>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</si>
  <si>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</si>
  <si>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</si>
  <si>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</si>
  <si>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</si>
  <si>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</si>
  <si>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</si>
  <si>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</si>
  <si>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</si>
  <si>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</si>
  <si>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</si>
  <si>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</si>
  <si>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</si>
  <si>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</si>
  <si>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</si>
  <si>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</si>
  <si>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</si>
  <si>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</si>
  <si>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</si>
  <si>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</si>
  <si>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</si>
  <si>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</si>
  <si>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</si>
  <si>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</si>
  <si>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</si>
  <si>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</si>
  <si>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</si>
  <si>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</si>
  <si>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</si>
  <si>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</si>
  <si>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</si>
  <si>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</si>
  <si>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</si>
  <si>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</si>
  <si>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</si>
  <si>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</si>
  <si>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</si>
  <si>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</si>
  <si>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</si>
  <si>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</si>
  <si>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</si>
  <si>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</si>
  <si>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</si>
  <si>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</si>
  <si>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</si>
  <si>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</si>
  <si>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</si>
  <si>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</si>
  <si>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</si>
  <si>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</si>
  <si>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</si>
  <si>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</si>
  <si>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</si>
  <si>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</si>
  <si>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</si>
  <si>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</si>
  <si>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</si>
  <si>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</si>
  <si>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</si>
  <si>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</si>
  <si>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</si>
  <si>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</si>
  <si>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</si>
  <si>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</si>
  <si>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</si>
  <si>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</si>
  <si>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</si>
  <si>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</si>
  <si>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</si>
  <si>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</si>
  <si>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</si>
  <si>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</si>
  <si>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</si>
  <si>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</si>
  <si>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</si>
  <si>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</si>
  <si>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</si>
  <si>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</si>
  <si>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</si>
  <si>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</si>
  <si>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</si>
  <si>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</si>
  <si>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</si>
  <si>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</si>
  <si>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</si>
  <si>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</si>
  <si>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</si>
  <si>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</si>
  <si>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</si>
  <si>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</si>
  <si>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</si>
  <si>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</si>
  <si>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</si>
  <si>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</si>
  <si>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</si>
  <si>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</si>
  <si>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</si>
  <si>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</si>
  <si>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</si>
  <si>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</si>
  <si>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</si>
  <si>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</si>
  <si>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</si>
  <si>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</si>
  <si>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</si>
  <si>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</si>
  <si>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</si>
  <si>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</si>
  <si>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</si>
  <si>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</si>
  <si>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</si>
  <si>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</si>
  <si>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</si>
  <si>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</si>
  <si>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</si>
  <si>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</si>
  <si>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</si>
  <si>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</si>
  <si>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</si>
  <si>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</si>
  <si>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</si>
  <si>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</si>
  <si>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</si>
  <si>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</si>
  <si>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</si>
  <si>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</si>
  <si>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</si>
  <si>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</si>
  <si>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</si>
  <si>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</si>
  <si>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</si>
  <si>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</si>
  <si>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</si>
  <si>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</si>
  <si>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</si>
  <si>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</si>
  <si>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</si>
  <si>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</si>
  <si>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</si>
  <si>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</si>
  <si>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</si>
  <si>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</si>
  <si>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</si>
  <si>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</si>
  <si>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</si>
  <si>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</si>
  <si>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</si>
  <si>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</si>
  <si>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</si>
  <si>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</si>
  <si>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</si>
  <si>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</si>
  <si>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</si>
  <si>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</si>
  <si>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</si>
  <si>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</si>
  <si>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</si>
  <si>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</si>
  <si>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</si>
  <si>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</si>
  <si>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</si>
  <si>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</si>
  <si>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</si>
  <si>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</si>
  <si>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</si>
  <si>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</si>
  <si>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</si>
  <si>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</si>
  <si>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</si>
  <si>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</si>
  <si>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</si>
  <si>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</si>
  <si>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</si>
  <si>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</si>
  <si>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</si>
  <si>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</si>
  <si>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</si>
  <si>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</si>
  <si>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</si>
  <si>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</si>
  <si>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</si>
  <si>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</si>
  <si>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</si>
  <si>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</si>
  <si>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</si>
  <si>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</si>
  <si>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</si>
  <si>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</si>
  <si>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</si>
  <si>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</si>
  <si>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</si>
  <si>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</si>
  <si>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</si>
  <si>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</si>
  <si>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</si>
  <si>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</si>
  <si>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</si>
  <si>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</si>
  <si>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</si>
  <si>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</si>
  <si>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</si>
  <si>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</si>
  <si>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</si>
  <si>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</si>
  <si>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</si>
  <si>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</si>
  <si>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</si>
  <si>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</si>
  <si>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</si>
  <si>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</si>
  <si>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</si>
  <si>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</si>
  <si>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</si>
  <si>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</si>
  <si>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</si>
  <si>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</si>
  <si>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</si>
  <si>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</si>
  <si>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</si>
  <si>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</si>
  <si>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</si>
  <si>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</si>
  <si>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</si>
  <si>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</si>
  <si>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</si>
  <si>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</si>
  <si>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</si>
  <si>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</si>
  <si>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</si>
  <si>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</si>
  <si>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</si>
  <si>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</si>
  <si>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</si>
  <si>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</si>
  <si>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</si>
  <si>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</si>
  <si>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</si>
  <si>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</si>
  <si>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</si>
  <si>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</si>
  <si>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</si>
  <si>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</si>
  <si>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</si>
  <si>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</si>
  <si>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</si>
  <si>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</si>
  <si>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</si>
  <si>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</si>
  <si>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</si>
  <si>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</si>
  <si>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</si>
  <si>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</si>
  <si>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</si>
  <si>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</si>
  <si>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</si>
  <si>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</si>
  <si>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</si>
  <si>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</si>
  <si>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</si>
  <si>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</si>
  <si>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</si>
  <si>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</si>
  <si>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</si>
  <si>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</si>
  <si>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</si>
  <si>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</si>
  <si>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</si>
  <si>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</si>
  <si>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</si>
  <si>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</si>
  <si>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</si>
  <si>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</si>
  <si>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</si>
  <si>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</si>
  <si>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</si>
  <si>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</si>
  <si>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</si>
  <si>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</si>
  <si>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</si>
  <si>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</si>
  <si>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</si>
  <si>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</si>
  <si>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</si>
  <si>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</si>
  <si>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</si>
  <si>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</si>
  <si>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</si>
  <si>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</si>
  <si>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</si>
  <si>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</si>
  <si>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</si>
  <si>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</si>
  <si>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</si>
  <si>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</si>
  <si>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</si>
  <si>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</si>
  <si>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</si>
  <si>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</si>
  <si>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</si>
  <si>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</si>
  <si>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</si>
  <si>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</si>
  <si>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Details for Average of mg/m3 * - Index: SR1-Southampton Road 1, Month : February</t>
  </si>
  <si>
    <t>Lab/OW commens where results may be compromised</t>
  </si>
  <si>
    <t>Remove</t>
  </si>
  <si>
    <t>SR1-Southampton Road 1</t>
  </si>
  <si>
    <t>Month</t>
  </si>
  <si>
    <t>2591832</t>
  </si>
  <si>
    <t>Site</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</si>
  <si>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</si>
  <si>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</si>
  <si>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</si>
  <si>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36µg/m³ (within 10% of the National annual average objective 40µg/m³)
</t>
    </r>
  </si>
  <si>
    <t>Customer comment - 'on floor'</t>
  </si>
  <si>
    <t>AR-Ashdown Road</t>
  </si>
  <si>
    <t xml:space="preserve">Cells in yellow noted by the laboratory, where results may be compromised 
</t>
  </si>
  <si>
    <t>2591835</t>
  </si>
  <si>
    <t>BDG2-Bridge Road 2</t>
  </si>
  <si>
    <t xml:space="preserve">Data reported by the laboratory is not bias-adjusted and will be verified and reported in the next ASR (annual statutory report) after 12 months data complete and bias facor generated) </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</si>
  <si>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</si>
  <si>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</si>
  <si>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</si>
  <si>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</si>
  <si>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</si>
  <si>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</si>
  <si>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</si>
  <si>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</si>
  <si>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</si>
  <si>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</si>
  <si>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</si>
  <si>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</si>
  <si>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</si>
  <si>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</si>
  <si>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</si>
  <si>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</si>
  <si>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</si>
  <si>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</si>
  <si>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</si>
  <si>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</si>
  <si>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</si>
  <si>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</si>
  <si>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</si>
  <si>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</si>
  <si>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</si>
  <si>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</si>
  <si>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</si>
  <si>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</si>
  <si>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</si>
  <si>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</si>
  <si>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</si>
  <si>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</si>
  <si>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</si>
  <si>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</si>
  <si>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</si>
  <si>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</si>
  <si>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</si>
  <si>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</si>
  <si>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</si>
  <si>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</si>
  <si>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</si>
  <si>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</si>
  <si>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</si>
  <si>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</si>
  <si>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</si>
  <si>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</si>
  <si>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</si>
  <si>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</si>
  <si>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</si>
  <si>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</si>
  <si>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</si>
  <si>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</si>
  <si>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</si>
  <si>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</si>
  <si>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</si>
  <si>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</si>
  <si>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</si>
  <si>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</si>
  <si>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</si>
  <si>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</si>
  <si>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</si>
  <si>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</si>
  <si>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</si>
  <si>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</si>
  <si>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</si>
  <si>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</si>
  <si>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</si>
  <si>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</si>
  <si>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</si>
  <si>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</si>
  <si>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</si>
  <si>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</si>
  <si>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</si>
  <si>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</si>
  <si>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</si>
  <si>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</si>
  <si>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</si>
  <si>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</si>
  <si>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</si>
  <si>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</si>
  <si>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</si>
  <si>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</si>
  <si>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</si>
  <si>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</si>
  <si>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</si>
  <si>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</si>
  <si>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</si>
  <si>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</si>
  <si>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</si>
  <si>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</si>
  <si>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</si>
  <si>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</si>
  <si>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</si>
  <si>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</si>
  <si>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</si>
  <si>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</si>
  <si>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</si>
  <si>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</si>
  <si>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</si>
  <si>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</si>
  <si>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</si>
  <si>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</si>
  <si>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</si>
  <si>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</si>
  <si>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</si>
  <si>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</si>
  <si>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</si>
  <si>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</si>
  <si>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</si>
  <si>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</si>
  <si>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</si>
  <si>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</si>
  <si>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</si>
  <si>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</si>
  <si>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</si>
  <si>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</si>
  <si>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</si>
  <si>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</si>
  <si>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30-04-25</t>
  </si>
  <si>
    <t>Contained a web. Result may be compromised.</t>
  </si>
  <si>
    <t>Contained spider. Result may be compromised.</t>
  </si>
  <si>
    <t>2660594</t>
  </si>
  <si>
    <t>2660595</t>
  </si>
  <si>
    <t>Contained spider&amp;web. Results may be compromised.</t>
  </si>
  <si>
    <t>2660599</t>
  </si>
  <si>
    <t>2660600</t>
  </si>
  <si>
    <t>2660602</t>
  </si>
  <si>
    <t>2660603</t>
  </si>
  <si>
    <t>2660604</t>
  </si>
  <si>
    <t>2660605</t>
  </si>
  <si>
    <t>2660606</t>
  </si>
  <si>
    <t>dirty when received. Results might be compromised</t>
  </si>
  <si>
    <t>dirty &amp; contained an insect when received. Results might be compromised</t>
  </si>
  <si>
    <t>2660608</t>
  </si>
  <si>
    <t>2660609</t>
  </si>
  <si>
    <t>2660610</t>
  </si>
  <si>
    <t>2660611</t>
  </si>
  <si>
    <t>2660612</t>
  </si>
  <si>
    <t>2660613</t>
  </si>
  <si>
    <t>Contained a spider&amp;nest (on grid). Results may be compromised.</t>
  </si>
  <si>
    <t>2660614</t>
  </si>
  <si>
    <t>contained webs&amp;were dirty when received. Results might be compromised</t>
  </si>
  <si>
    <t>2660616</t>
  </si>
  <si>
    <t>2660617</t>
  </si>
  <si>
    <t>2660618</t>
  </si>
  <si>
    <t>2660620</t>
  </si>
  <si>
    <t>*TWY</t>
  </si>
  <si>
    <t>2660621B</t>
  </si>
  <si>
    <t>Contained two sets of grids. One set at blank level</t>
  </si>
  <si>
    <t>2660623</t>
  </si>
  <si>
    <t>2660624</t>
  </si>
  <si>
    <t>2660625</t>
  </si>
  <si>
    <t>2660626</t>
  </si>
  <si>
    <t>2660627</t>
  </si>
  <si>
    <t>2660628</t>
  </si>
  <si>
    <t>2660629</t>
  </si>
  <si>
    <t>*CA</t>
  </si>
  <si>
    <t>2660629B</t>
  </si>
  <si>
    <t>2660630</t>
  </si>
  <si>
    <t>2660631</t>
  </si>
  <si>
    <t>2660632</t>
  </si>
  <si>
    <t>2660633</t>
  </si>
  <si>
    <t>2660634</t>
  </si>
  <si>
    <t>2660635</t>
  </si>
  <si>
    <t>2660636</t>
  </si>
  <si>
    <t>2660637</t>
  </si>
  <si>
    <t>2660638</t>
  </si>
  <si>
    <t>2660639</t>
  </si>
  <si>
    <t>2660641</t>
  </si>
  <si>
    <t>2660642</t>
  </si>
  <si>
    <t>2660643</t>
  </si>
  <si>
    <t>contained a nest. Results might be compromised</t>
  </si>
  <si>
    <t>2660645</t>
  </si>
  <si>
    <t>2660646</t>
  </si>
  <si>
    <t>2660647</t>
  </si>
  <si>
    <t>2660648</t>
  </si>
  <si>
    <t>2660649</t>
  </si>
  <si>
    <t>2660650</t>
  </si>
  <si>
    <t>Contained a nest. Results may be compromised</t>
  </si>
  <si>
    <t>Average of mg/m3, 2024</t>
  </si>
  <si>
    <t>December</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</si>
  <si>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</si>
  <si>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DD (A)-Dove Dale</t>
  </si>
  <si>
    <r>
      <t xml:space="preserve">Appears too high - </t>
    </r>
    <r>
      <rPr>
        <b/>
        <sz val="11"/>
        <color theme="1"/>
        <rFont val="Calibri"/>
        <family val="2"/>
        <scheme val="minor"/>
      </rPr>
      <t>checked with Dec 2023 - double exposure (38.5950249522098)</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</si>
  <si>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yes</t>
  </si>
  <si>
    <t>Contained spider/web. Results may be compromised</t>
  </si>
  <si>
    <t>WSRB-Winchester Street Railway Bridge</t>
  </si>
  <si>
    <t>PH1 and PH2 swapped in Feb as reported (labled/collected erroniously)</t>
  </si>
  <si>
    <t>Contained spider/web. Results may be compromised - higher than ususal (24.9190565401201)</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</si>
  <si>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</si>
  <si>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</si>
  <si>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</si>
  <si>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</si>
  <si>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</si>
  <si>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</si>
  <si>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</si>
  <si>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</si>
  <si>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</si>
  <si>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</si>
  <si>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</si>
  <si>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</si>
  <si>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</si>
  <si>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</si>
  <si>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</si>
  <si>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</si>
  <si>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</si>
  <si>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</si>
  <si>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</si>
  <si>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</si>
  <si>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</si>
  <si>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</si>
  <si>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</si>
  <si>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</si>
  <si>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</si>
  <si>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</si>
  <si>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</si>
  <si>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</si>
  <si>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</si>
  <si>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</si>
  <si>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</si>
  <si>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</si>
  <si>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</si>
  <si>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</si>
  <si>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</si>
  <si>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</si>
  <si>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</si>
  <si>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</si>
  <si>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</si>
  <si>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</si>
  <si>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</si>
  <si>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</si>
  <si>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</si>
  <si>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</si>
  <si>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</si>
  <si>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</si>
  <si>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</si>
  <si>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</si>
  <si>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</si>
  <si>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</si>
  <si>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</si>
  <si>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</si>
  <si>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</si>
  <si>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</si>
  <si>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</si>
  <si>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</si>
  <si>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</si>
  <si>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</si>
  <si>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</si>
  <si>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</si>
  <si>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</si>
  <si>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</si>
  <si>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</si>
  <si>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</si>
  <si>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</si>
  <si>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</si>
  <si>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</si>
  <si>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</si>
  <si>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 - 19.7029179767766 removed</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</si>
  <si>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</si>
  <si>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</si>
  <si>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</si>
  <si>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</si>
  <si>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</si>
  <si>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</si>
  <si>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</si>
  <si>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</si>
  <si>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</si>
  <si>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</si>
  <si>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</si>
  <si>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</si>
  <si>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</si>
  <si>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</si>
  <si>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</si>
  <si>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</si>
  <si>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</si>
  <si>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</si>
  <si>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</si>
  <si>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</si>
  <si>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</si>
  <si>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</si>
  <si>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</si>
  <si>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</si>
  <si>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</si>
  <si>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</si>
  <si>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</si>
  <si>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</si>
  <si>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</si>
  <si>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</si>
  <si>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</si>
  <si>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</si>
  <si>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</si>
  <si>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</si>
  <si>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</si>
  <si>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</si>
  <si>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</si>
  <si>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</si>
  <si>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</si>
  <si>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</si>
  <si>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</si>
  <si>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</si>
  <si>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</si>
  <si>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</si>
  <si>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</si>
  <si>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</si>
  <si>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</si>
  <si>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</si>
  <si>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</si>
  <si>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</si>
  <si>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</si>
  <si>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</si>
  <si>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</si>
  <si>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</si>
  <si>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</si>
  <si>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</si>
  <si>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</si>
  <si>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</si>
  <si>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</si>
  <si>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</si>
  <si>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</si>
  <si>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</si>
  <si>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</si>
  <si>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</si>
  <si>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</si>
  <si>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</si>
  <si>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</si>
  <si>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</si>
  <si>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</si>
  <si>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</si>
  <si>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</si>
  <si>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</si>
  <si>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</si>
  <si>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</si>
  <si>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</si>
  <si>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</si>
  <si>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</si>
  <si>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</si>
  <si>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</si>
  <si>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</si>
  <si>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</si>
  <si>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</si>
  <si>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</si>
  <si>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Contained spider/web. Results may be compromised, 25.557365680324 removed</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</si>
  <si>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</si>
  <si>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</si>
  <si>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</si>
  <si>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</si>
  <si>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</si>
  <si>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</si>
  <si>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</si>
  <si>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</si>
  <si>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</si>
  <si>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</si>
  <si>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</si>
  <si>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</si>
  <si>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</si>
  <si>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</si>
  <si>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</si>
  <si>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</si>
  <si>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</si>
  <si>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</si>
  <si>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</si>
  <si>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</si>
  <si>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</si>
  <si>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</si>
  <si>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</si>
  <si>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</si>
  <si>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</si>
  <si>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</si>
  <si>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</si>
  <si>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</si>
  <si>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</si>
  <si>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</si>
  <si>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</si>
  <si>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</si>
  <si>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</si>
  <si>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</si>
  <si>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</si>
  <si>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</si>
  <si>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</si>
  <si>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</si>
  <si>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</si>
  <si>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</si>
  <si>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</si>
  <si>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</si>
  <si>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</si>
  <si>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</si>
  <si>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</si>
  <si>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</si>
  <si>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</si>
  <si>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</si>
  <si>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</si>
  <si>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</si>
  <si>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</si>
  <si>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</si>
  <si>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</si>
  <si>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</si>
  <si>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</si>
  <si>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</si>
  <si>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</si>
  <si>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</si>
  <si>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</si>
  <si>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</si>
  <si>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</si>
  <si>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</si>
  <si>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</si>
  <si>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</si>
  <si>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</si>
  <si>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</si>
  <si>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</si>
  <si>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</si>
  <si>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</si>
  <si>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</si>
  <si>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</si>
  <si>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</si>
  <si>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</si>
  <si>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</si>
  <si>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</si>
  <si>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</si>
  <si>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</si>
  <si>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</si>
  <si>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</si>
  <si>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 3.84600089210529</t>
  </si>
  <si>
    <t>2463266</t>
  </si>
  <si>
    <t>2463267</t>
  </si>
  <si>
    <t>2463268</t>
  </si>
  <si>
    <t>Tube on floor, reading 24.9363975616996 compromised</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</si>
  <si>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</si>
  <si>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</si>
  <si>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</si>
  <si>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</si>
  <si>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</si>
  <si>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</si>
  <si>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</si>
  <si>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</si>
  <si>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</si>
  <si>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</si>
  <si>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</si>
  <si>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</si>
  <si>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</si>
  <si>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</si>
  <si>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</si>
  <si>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</si>
  <si>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</si>
  <si>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</si>
  <si>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</si>
  <si>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</si>
  <si>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</si>
  <si>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</si>
  <si>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</si>
  <si>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</si>
  <si>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</si>
  <si>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</si>
  <si>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</si>
  <si>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</si>
  <si>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</si>
  <si>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</si>
  <si>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</si>
  <si>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</si>
  <si>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</si>
  <si>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</si>
  <si>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</si>
  <si>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</si>
  <si>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</si>
  <si>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</si>
  <si>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</si>
  <si>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</si>
  <si>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</si>
  <si>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</si>
  <si>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</si>
  <si>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</si>
  <si>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</si>
  <si>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</si>
  <si>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</si>
  <si>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</si>
  <si>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</si>
  <si>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</si>
  <si>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</si>
  <si>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</si>
  <si>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</si>
  <si>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</si>
  <si>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</si>
  <si>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</si>
  <si>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</si>
  <si>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</si>
  <si>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Tube on floor, reading 38.7946356858836 compromised</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</si>
  <si>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</si>
  <si>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</si>
  <si>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</si>
  <si>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</si>
  <si>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</si>
  <si>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</si>
  <si>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</si>
  <si>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</si>
  <si>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</si>
  <si>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</si>
  <si>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</si>
  <si>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</si>
  <si>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</si>
  <si>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</si>
  <si>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</si>
  <si>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</si>
  <si>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</si>
  <si>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</si>
  <si>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</si>
  <si>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</si>
  <si>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</si>
  <si>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</si>
  <si>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</si>
  <si>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</si>
  <si>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</si>
  <si>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</si>
  <si>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</si>
  <si>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</si>
  <si>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</si>
  <si>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</si>
  <si>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</si>
  <si>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</si>
  <si>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</si>
  <si>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</si>
  <si>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</si>
  <si>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</si>
  <si>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</si>
  <si>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</si>
  <si>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</si>
  <si>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</si>
  <si>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</si>
  <si>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</si>
  <si>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</si>
  <si>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</si>
  <si>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</si>
  <si>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</si>
  <si>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</si>
  <si>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</si>
  <si>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</si>
  <si>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</si>
  <si>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</si>
  <si>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</si>
  <si>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</si>
  <si>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</si>
  <si>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</si>
  <si>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</si>
  <si>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</si>
  <si>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</si>
  <si>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</si>
  <si>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</si>
  <si>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</si>
  <si>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</si>
  <si>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</si>
  <si>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</si>
  <si>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</si>
  <si>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</si>
  <si>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</si>
  <si>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</si>
  <si>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</si>
  <si>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</si>
  <si>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</si>
  <si>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</si>
  <si>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</si>
  <si>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</si>
  <si>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</si>
  <si>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</si>
  <si>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</si>
  <si>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</si>
  <si>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</si>
  <si>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</si>
  <si>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</si>
  <si>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</si>
  <si>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</si>
  <si>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</si>
  <si>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</si>
  <si>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</si>
  <si>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</si>
  <si>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</si>
  <si>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</si>
  <si>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</si>
  <si>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</si>
  <si>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</si>
  <si>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</si>
  <si>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</si>
  <si>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</si>
  <si>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</si>
  <si>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</si>
  <si>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</si>
  <si>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</si>
  <si>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</si>
  <si>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</si>
  <si>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</si>
  <si>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</si>
  <si>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</si>
  <si>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</si>
  <si>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</si>
  <si>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</si>
  <si>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</si>
  <si>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</si>
  <si>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</si>
  <si>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</si>
  <si>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</si>
  <si>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</si>
  <si>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</si>
  <si>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</si>
  <si>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</si>
  <si>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</si>
  <si>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</si>
  <si>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</si>
  <si>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</si>
  <si>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</si>
  <si>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</si>
  <si>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</si>
  <si>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</si>
  <si>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</si>
  <si>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</si>
  <si>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</si>
  <si>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</si>
  <si>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</si>
  <si>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</si>
  <si>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</si>
  <si>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</si>
  <si>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</si>
  <si>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</si>
  <si>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</si>
  <si>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</si>
  <si>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</si>
  <si>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</si>
  <si>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</si>
  <si>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</si>
  <si>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</si>
  <si>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</si>
  <si>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</si>
  <si>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 15.5768438577721</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</si>
  <si>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</si>
  <si>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</si>
  <si>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</si>
  <si>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</si>
  <si>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</si>
  <si>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</si>
  <si>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</si>
  <si>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</si>
  <si>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</si>
  <si>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</si>
  <si>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</si>
  <si>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</si>
  <si>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</si>
  <si>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</si>
  <si>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</si>
  <si>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</si>
  <si>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</si>
  <si>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</si>
  <si>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</si>
  <si>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</si>
  <si>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</si>
  <si>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</si>
  <si>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</si>
  <si>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</si>
  <si>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</si>
  <si>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</si>
  <si>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</si>
  <si>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</si>
  <si>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</si>
  <si>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</si>
  <si>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</si>
  <si>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</si>
  <si>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</si>
  <si>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</si>
  <si>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</si>
  <si>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</si>
  <si>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</si>
  <si>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</si>
  <si>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</si>
  <si>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</si>
  <si>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</si>
  <si>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</si>
  <si>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</si>
  <si>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</si>
  <si>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</si>
  <si>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</si>
  <si>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</si>
  <si>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</si>
  <si>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</si>
  <si>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</si>
  <si>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</si>
  <si>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</si>
  <si>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</si>
  <si>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</si>
  <si>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</si>
  <si>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</si>
  <si>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</si>
  <si>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</si>
  <si>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</si>
  <si>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</si>
  <si>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</si>
  <si>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</si>
  <si>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</si>
  <si>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</si>
  <si>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</si>
  <si>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</si>
  <si>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</si>
  <si>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</si>
  <si>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</si>
  <si>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</si>
  <si>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</si>
  <si>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</si>
  <si>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</si>
  <si>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</si>
  <si>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</si>
  <si>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</si>
  <si>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</si>
  <si>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</si>
  <si>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</si>
  <si>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</si>
  <si>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</si>
  <si>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</si>
  <si>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</si>
  <si>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</si>
  <si>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</si>
  <si>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</si>
  <si>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</si>
  <si>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</si>
  <si>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</si>
  <si>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Contained spider/web. Results may be compromised, 14.2210049672157</t>
  </si>
  <si>
    <t>2577648</t>
  </si>
  <si>
    <t>2577649</t>
  </si>
  <si>
    <t>2577650</t>
  </si>
  <si>
    <t>Contained spider/web. Results may be compromised, 20.5187661924826</t>
  </si>
  <si>
    <t>2577651</t>
  </si>
  <si>
    <t>2577652</t>
  </si>
  <si>
    <t>2577653</t>
  </si>
  <si>
    <t>no</t>
  </si>
  <si>
    <t>Average of mg/m3 *, 2023</t>
  </si>
  <si>
    <t>Months</t>
  </si>
  <si>
    <t>Location</t>
  </si>
  <si>
    <t>Adjustment Factor used in ASR</t>
  </si>
  <si>
    <t>contained spider</t>
  </si>
  <si>
    <t>contained a spider &amp; web</t>
  </si>
  <si>
    <t xml:space="preserve">contained droplets, dirty when received, to be removed </t>
  </si>
  <si>
    <t>dirty when received</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</si>
  <si>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</si>
  <si>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</si>
  <si>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</si>
  <si>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</si>
  <si>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</si>
  <si>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</si>
  <si>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</si>
  <si>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</si>
  <si>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</si>
  <si>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</si>
  <si>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</si>
  <si>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</si>
  <si>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</si>
  <si>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</si>
  <si>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</si>
  <si>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</si>
  <si>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</si>
  <si>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</si>
  <si>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</si>
  <si>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</si>
  <si>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</si>
  <si>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</si>
  <si>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</si>
  <si>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</si>
  <si>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</si>
  <si>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</si>
  <si>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</si>
  <si>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</si>
  <si>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</si>
  <si>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</si>
  <si>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</si>
  <si>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</si>
  <si>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</si>
  <si>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</si>
  <si>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</si>
  <si>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</si>
  <si>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</si>
  <si>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</si>
  <si>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</si>
  <si>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</si>
  <si>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</si>
  <si>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</si>
  <si>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</si>
  <si>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</si>
  <si>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</si>
  <si>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</si>
  <si>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</si>
  <si>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</si>
  <si>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</si>
  <si>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</si>
  <si>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</si>
  <si>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</si>
  <si>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</si>
  <si>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</si>
  <si>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</si>
  <si>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</si>
  <si>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</si>
  <si>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</si>
  <si>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</si>
  <si>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</si>
  <si>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</si>
  <si>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</si>
  <si>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</si>
  <si>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</si>
  <si>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</si>
  <si>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</si>
  <si>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</si>
  <si>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</si>
  <si>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</si>
  <si>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</si>
  <si>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</si>
  <si>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</si>
  <si>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</si>
  <si>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</si>
  <si>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</si>
  <si>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</si>
  <si>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</si>
  <si>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</si>
  <si>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</si>
  <si>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</si>
  <si>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</si>
  <si>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</si>
  <si>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</si>
  <si>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</si>
  <si>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</si>
  <si>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</si>
  <si>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</si>
  <si>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</si>
  <si>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</si>
  <si>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</si>
  <si>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</si>
  <si>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</si>
  <si>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</si>
  <si>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</si>
  <si>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</si>
  <si>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</si>
  <si>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</si>
  <si>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</si>
  <si>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</si>
  <si>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</si>
  <si>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</si>
  <si>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</si>
  <si>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</si>
  <si>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</si>
  <si>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</si>
  <si>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</si>
  <si>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</si>
  <si>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</si>
  <si>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</si>
  <si>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</si>
  <si>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</si>
  <si>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</si>
  <si>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</si>
  <si>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</si>
  <si>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</si>
  <si>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</si>
  <si>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</si>
  <si>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</si>
  <si>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</si>
  <si>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</si>
  <si>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</si>
  <si>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</si>
  <si>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</si>
  <si>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</si>
  <si>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</si>
  <si>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</si>
  <si>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</si>
  <si>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</si>
  <si>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</si>
  <si>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</si>
  <si>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</si>
  <si>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</si>
  <si>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</si>
  <si>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</si>
  <si>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</si>
  <si>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</si>
  <si>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</si>
  <si>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</si>
  <si>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</si>
  <si>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</si>
  <si>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</si>
  <si>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</si>
  <si>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</si>
  <si>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</si>
  <si>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</si>
  <si>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</si>
  <si>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</si>
  <si>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</si>
  <si>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</si>
  <si>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</si>
  <si>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</si>
  <si>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</si>
  <si>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</si>
  <si>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</si>
  <si>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</si>
  <si>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</si>
  <si>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</si>
  <si>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</si>
  <si>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</si>
  <si>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</si>
  <si>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</si>
  <si>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</si>
  <si>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</si>
  <si>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</si>
  <si>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</si>
  <si>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</si>
  <si>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</si>
  <si>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</si>
  <si>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</si>
  <si>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</si>
  <si>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</si>
  <si>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</si>
  <si>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</si>
  <si>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</si>
  <si>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</si>
  <si>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</si>
  <si>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</si>
  <si>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</si>
  <si>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</si>
  <si>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</si>
  <si>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</si>
  <si>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</si>
  <si>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</si>
  <si>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</si>
  <si>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</si>
  <si>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</si>
  <si>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</si>
  <si>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</si>
  <si>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</si>
  <si>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</si>
  <si>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</si>
  <si>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</si>
  <si>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</si>
  <si>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</si>
  <si>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</si>
  <si>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</si>
  <si>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</si>
  <si>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</si>
  <si>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</si>
  <si>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</si>
  <si>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</si>
  <si>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</si>
  <si>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</si>
  <si>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</si>
  <si>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</si>
  <si>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</si>
  <si>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</si>
  <si>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</si>
  <si>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</si>
  <si>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</si>
  <si>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</si>
  <si>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</si>
  <si>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</si>
  <si>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</si>
  <si>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</si>
  <si>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</si>
  <si>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</si>
  <si>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</si>
  <si>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</si>
  <si>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</si>
  <si>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</si>
  <si>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</si>
  <si>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</si>
  <si>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</si>
  <si>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</si>
  <si>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</si>
  <si>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</si>
  <si>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</si>
  <si>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</si>
  <si>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</si>
  <si>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</si>
  <si>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</si>
  <si>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</si>
  <si>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</si>
  <si>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</si>
  <si>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</si>
  <si>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</si>
  <si>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</si>
  <si>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</si>
  <si>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</si>
  <si>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</si>
  <si>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</si>
  <si>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</si>
  <si>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</si>
  <si>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</si>
  <si>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</si>
  <si>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</si>
  <si>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</si>
  <si>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</si>
  <si>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</si>
  <si>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</si>
  <si>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</si>
  <si>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</si>
  <si>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</si>
  <si>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</si>
  <si>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</si>
  <si>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</si>
  <si>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</si>
  <si>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</si>
  <si>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</si>
  <si>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</si>
  <si>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</si>
  <si>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</si>
  <si>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</si>
  <si>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</si>
  <si>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</si>
  <si>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</si>
  <si>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</si>
  <si>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</si>
  <si>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</si>
  <si>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</si>
  <si>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</si>
  <si>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</si>
  <si>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</si>
  <si>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</si>
  <si>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</si>
  <si>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</si>
  <si>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</si>
  <si>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</si>
  <si>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</si>
  <si>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</si>
  <si>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</si>
  <si>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</si>
  <si>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</si>
  <si>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</si>
  <si>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</si>
  <si>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</si>
  <si>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</si>
  <si>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</si>
  <si>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</si>
  <si>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</si>
  <si>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</si>
  <si>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</si>
  <si>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</si>
  <si>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</si>
  <si>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</si>
  <si>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</si>
  <si>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</si>
  <si>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</si>
  <si>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</si>
  <si>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</si>
  <si>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</si>
  <si>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</si>
  <si>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</si>
  <si>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</si>
  <si>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</si>
  <si>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</si>
  <si>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</si>
  <si>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</si>
  <si>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</si>
  <si>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</si>
  <si>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</si>
  <si>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</si>
  <si>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</si>
  <si>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</si>
  <si>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</si>
  <si>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</si>
  <si>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</si>
  <si>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</si>
  <si>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</si>
  <si>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</si>
  <si>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</si>
  <si>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</si>
  <si>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</si>
  <si>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</si>
  <si>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</si>
  <si>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</si>
  <si>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</si>
  <si>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</si>
  <si>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</si>
  <si>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</si>
  <si>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</si>
  <si>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</si>
  <si>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</si>
  <si>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</si>
  <si>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</si>
  <si>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</si>
  <si>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</si>
  <si>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</si>
  <si>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</si>
  <si>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</si>
  <si>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</si>
  <si>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</si>
  <si>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</si>
  <si>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</si>
  <si>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</si>
  <si>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</si>
  <si>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</si>
  <si>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</si>
  <si>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</si>
  <si>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</si>
  <si>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</si>
  <si>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</si>
  <si>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</si>
  <si>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</si>
  <si>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</si>
  <si>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</si>
  <si>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</si>
  <si>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</si>
  <si>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</si>
  <si>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</si>
  <si>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</si>
  <si>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</si>
  <si>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</si>
  <si>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</si>
  <si>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</si>
  <si>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</si>
  <si>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</si>
  <si>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</si>
  <si>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</si>
  <si>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</si>
  <si>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</si>
  <si>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</si>
  <si>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</si>
  <si>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</si>
  <si>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</si>
  <si>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</si>
  <si>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</si>
  <si>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</si>
  <si>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</si>
  <si>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</si>
  <si>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</si>
  <si>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</si>
  <si>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</si>
  <si>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</si>
  <si>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</si>
  <si>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</si>
  <si>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</si>
  <si>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</si>
  <si>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</si>
  <si>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</si>
  <si>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</si>
  <si>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</si>
  <si>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</si>
  <si>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</si>
  <si>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</si>
  <si>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</si>
  <si>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</si>
  <si>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</si>
  <si>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</si>
  <si>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</si>
  <si>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</si>
  <si>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</si>
  <si>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</si>
  <si>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</si>
  <si>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</si>
  <si>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</si>
  <si>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</si>
  <si>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</si>
  <si>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</si>
  <si>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</si>
  <si>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</si>
  <si>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</si>
  <si>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</si>
  <si>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</si>
  <si>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</si>
  <si>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</si>
  <si>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</si>
  <si>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</si>
  <si>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</si>
  <si>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</si>
  <si>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</si>
  <si>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</si>
  <si>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</si>
  <si>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</si>
  <si>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</si>
  <si>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</si>
  <si>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</si>
  <si>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</si>
  <si>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</si>
  <si>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</si>
  <si>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</si>
  <si>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</si>
  <si>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</si>
  <si>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</si>
  <si>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</si>
  <si>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</si>
  <si>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</si>
  <si>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</si>
  <si>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</si>
  <si>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</si>
  <si>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</si>
  <si>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</si>
  <si>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</si>
  <si>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</si>
  <si>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</si>
  <si>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</si>
  <si>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</si>
  <si>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</si>
  <si>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</si>
  <si>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</si>
  <si>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</si>
  <si>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</si>
  <si>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</si>
  <si>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</si>
  <si>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</si>
  <si>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</si>
  <si>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</si>
  <si>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</si>
  <si>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</si>
  <si>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</si>
  <si>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</si>
  <si>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</si>
  <si>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</si>
  <si>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</si>
  <si>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</si>
  <si>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</si>
  <si>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</si>
  <si>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t>2705206</t>
  </si>
  <si>
    <t>2705207</t>
  </si>
  <si>
    <t>2705208</t>
  </si>
  <si>
    <t>2705209</t>
  </si>
  <si>
    <t>2705210</t>
  </si>
  <si>
    <t>2705211</t>
  </si>
  <si>
    <t>2705212</t>
  </si>
  <si>
    <t>2705213</t>
  </si>
  <si>
    <t>2705214</t>
  </si>
  <si>
    <t>2705215</t>
  </si>
  <si>
    <t>2705216</t>
  </si>
  <si>
    <t>2705217</t>
  </si>
  <si>
    <t>2705218</t>
  </si>
  <si>
    <t>2705219</t>
  </si>
  <si>
    <t>2705220</t>
  </si>
  <si>
    <t>2705221</t>
  </si>
  <si>
    <t>2705222</t>
  </si>
  <si>
    <t>2705223</t>
  </si>
  <si>
    <t>2705224</t>
  </si>
  <si>
    <t>2705225</t>
  </si>
  <si>
    <t>2705226</t>
  </si>
  <si>
    <t>2705227</t>
  </si>
  <si>
    <t>2705228</t>
  </si>
  <si>
    <t>2705229</t>
  </si>
  <si>
    <t>2705230</t>
  </si>
  <si>
    <t>2705231</t>
  </si>
  <si>
    <t>2705232</t>
  </si>
  <si>
    <t>2705233</t>
  </si>
  <si>
    <t>2705234</t>
  </si>
  <si>
    <t>2705235</t>
  </si>
  <si>
    <t>2705236</t>
  </si>
  <si>
    <t>2705237</t>
  </si>
  <si>
    <t>2705238</t>
  </si>
  <si>
    <t>2705239</t>
  </si>
  <si>
    <t>2705240</t>
  </si>
  <si>
    <t>2705241</t>
  </si>
  <si>
    <t>2705242</t>
  </si>
  <si>
    <t>2705243</t>
  </si>
  <si>
    <t>2705244</t>
  </si>
  <si>
    <t>2705245</t>
  </si>
  <si>
    <t>2705246</t>
  </si>
  <si>
    <t>2705247</t>
  </si>
  <si>
    <t>2705248</t>
  </si>
  <si>
    <t>2705250</t>
  </si>
  <si>
    <t>2705251</t>
  </si>
  <si>
    <t>2705252</t>
  </si>
  <si>
    <t>2705253</t>
  </si>
  <si>
    <t>2705254</t>
  </si>
  <si>
    <t>2705255</t>
  </si>
  <si>
    <t>2705256</t>
  </si>
  <si>
    <t>2705257</t>
  </si>
  <si>
    <t>2705258</t>
  </si>
  <si>
    <t>2705259</t>
  </si>
  <si>
    <t>2705260</t>
  </si>
  <si>
    <t>2705261</t>
  </si>
  <si>
    <t>2705262</t>
  </si>
  <si>
    <t>2705263</t>
  </si>
  <si>
    <t>2705264</t>
  </si>
  <si>
    <t>2705265</t>
  </si>
  <si>
    <t>Contained insects. Result maybe compromised</t>
  </si>
  <si>
    <t>Contained spiders&amp;nests. Result may be compromised.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</si>
</sst>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4"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family val="2"/>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47">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8" borderId="0" xfId="0" applyNumberFormat="1" applyFill="1"/>
    <xf numFmtId="165" fontId="0" fillId="0" borderId="34" xfId="0" applyNumberFormat="1" applyBorder="1" applyAlignment="1">
      <alignment vertical="center"/>
    </xf>
    <xf numFmtId="165" fontId="0" fillId="0" borderId="36" xfId="0" applyNumberFormat="1" applyBorder="1" applyAlignment="1">
      <alignment vertical="center"/>
    </xf>
    <xf numFmtId="165" fontId="0" fillId="0" borderId="37" xfId="0" applyNumberFormat="1"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pivotButton="1" applyBorder="1" applyAlignment="1">
      <alignment vertical="center"/>
    </xf>
    <xf numFmtId="0" fontId="0" fillId="0" borderId="22" xfId="0" applyBorder="1" applyAlignment="1">
      <alignment horizontal="left" vertical="center"/>
    </xf>
    <xf numFmtId="0" fontId="0" fillId="0" borderId="23" xfId="0" applyBorder="1" applyAlignment="1">
      <alignment horizontal="left" vertical="center"/>
    </xf>
    <xf numFmtId="0" fontId="0" fillId="0" borderId="39" xfId="0" pivotButton="1"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5" xfId="0" pivotButton="1" applyBorder="1" applyAlignment="1">
      <alignment vertical="center"/>
    </xf>
    <xf numFmtId="0" fontId="0" fillId="0" borderId="31" xfId="0" pivotButton="1" applyBorder="1"/>
    <xf numFmtId="0" fontId="0" fillId="0" borderId="17" xfId="0" pivotButton="1" applyBorder="1"/>
    <xf numFmtId="0" fontId="0" fillId="0" borderId="17" xfId="0" applyBorder="1"/>
    <xf numFmtId="0" fontId="0" fillId="0" borderId="32" xfId="0" applyBorder="1"/>
    <xf numFmtId="0" fontId="0" fillId="0" borderId="33" xfId="0" pivotButton="1" applyBorder="1"/>
    <xf numFmtId="0" fontId="0" fillId="0" borderId="35"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0" fontId="18" fillId="0" borderId="31" xfId="0" applyFont="1" applyBorder="1" applyAlignment="1">
      <alignment wrapText="1"/>
    </xf>
    <xf numFmtId="0" fontId="0" fillId="0" borderId="17"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0" xfId="0"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3" fillId="0" borderId="0" xfId="0" applyFont="1" applyAlignment="1">
      <alignment horizontal="left"/>
    </xf>
    <xf numFmtId="165" fontId="0" fillId="0" borderId="0" xfId="0" applyNumberFormat="1" applyBorder="1" applyAlignment="1">
      <alignment vertical="center"/>
    </xf>
    <xf numFmtId="165" fontId="0" fillId="8" borderId="0" xfId="0" applyNumberFormat="1" applyFill="1" applyBorder="1" applyAlignment="1">
      <alignment vertical="center"/>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503">
    <dxf>
      <alignment vertical="center"/>
    </dxf>
    <dxf>
      <border>
        <left style="medium">
          <color indexed="64"/>
        </left>
        <right style="medium">
          <color indexed="64"/>
        </right>
        <top style="medium">
          <color indexed="64"/>
        </top>
        <bottom style="medium">
          <color indexed="64"/>
        </bottom>
      </border>
    </dxf>
    <dxf>
      <numFmt numFmtId="165" formatCode="0.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fill>
        <patternFill patternType="solid">
          <bgColor rgb="FFFFFF00"/>
        </patternFill>
      </fill>
    </dxf>
    <dxf>
      <alignment vertical="center"/>
    </dxf>
    <dxf>
      <border>
        <left style="medium">
          <color indexed="64"/>
        </left>
        <right style="medium">
          <color indexed="64"/>
        </right>
        <top style="medium">
          <color indexed="64"/>
        </top>
        <bottom style="medium">
          <color indexed="64"/>
        </bottom>
      </border>
    </dxf>
    <dxf>
      <numFmt numFmtId="165" formatCode="0.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fill>
        <patternFill patternType="solid">
          <bgColor rgb="FFFFFF00"/>
        </patternFill>
      </fill>
    </dxf>
    <dxf>
      <alignment vertical="center"/>
    </dxf>
    <dxf>
      <border>
        <left style="medium">
          <color indexed="64"/>
        </left>
        <right style="medium">
          <color indexed="64"/>
        </right>
        <top style="medium">
          <color indexed="64"/>
        </top>
        <bottom style="medium">
          <color indexed="64"/>
        </bottom>
      </border>
    </dxf>
    <dxf>
      <numFmt numFmtId="165" formatCode="0.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fill>
        <patternFill patternType="solid">
          <bgColor rgb="FFFFFF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vertical/>
        <horizontal/>
      </border>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0.0"/>
    </dxf>
    <dxf>
      <border>
        <left style="medium">
          <color indexed="64"/>
        </left>
        <right style="medium">
          <color indexed="64"/>
        </right>
        <top style="medium">
          <color indexed="64"/>
        </top>
        <bottom style="medium">
          <color indexed="64"/>
        </bottom>
      </border>
    </dxf>
    <dxf>
      <alignment vertical="center"/>
    </dxf>
    <dxf>
      <border>
        <left style="thin">
          <color rgb="FF9C0006"/>
        </left>
        <right style="thin">
          <color rgb="FF9C0006"/>
        </right>
        <top style="thin">
          <color rgb="FF9C0006"/>
        </top>
        <bottom style="thin">
          <color rgb="FF9C0006"/>
        </bottom>
      </border>
    </dxf>
    <dxf>
      <border>
        <vertical/>
        <horizontal/>
      </border>
    </dxf>
    <dxf>
      <fill>
        <patternFill>
          <bgColor rgb="FFFF9999"/>
        </patternFill>
      </fill>
    </dxf>
    <dxf>
      <fill>
        <patternFill>
          <bgColor theme="4" tint="0.39994506668294322"/>
        </patternFill>
      </fill>
    </dxf>
    <dxf>
      <numFmt numFmtId="170" formatCode="dd/mm/yyyy"/>
    </dxf>
    <dxf>
      <numFmt numFmtId="170" formatCode="dd/mm/yyyy"/>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FF9999"/>
      <color rgb="FFFF5050"/>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[EBC-Diffusion-Tubes_includes-July-2025_uploaded 18 August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470647</xdr:colOff>
      <xdr:row>8</xdr:row>
      <xdr:rowOff>70991</xdr:rowOff>
    </xdr:from>
    <xdr:to>
      <xdr:col>39</xdr:col>
      <xdr:colOff>75778</xdr:colOff>
      <xdr:row>51</xdr:row>
      <xdr:rowOff>8510</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8415618" y="1538962"/>
          <a:ext cx="6261425" cy="7647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16782</xdr:colOff>
      <xdr:row>6</xdr:row>
      <xdr:rowOff>148845</xdr:rowOff>
    </xdr:from>
    <xdr:to>
      <xdr:col>41</xdr:col>
      <xdr:colOff>218863</xdr:colOff>
      <xdr:row>58</xdr:row>
      <xdr:rowOff>25460</xdr:rowOff>
    </xdr:to>
    <xdr:pic>
      <xdr:nvPicPr>
        <xdr:cNvPr id="2" name="Picture 1">
          <a:extLst>
            <a:ext uri="{FF2B5EF4-FFF2-40B4-BE49-F238E27FC236}">
              <a16:creationId xmlns:a16="http://schemas.microsoft.com/office/drawing/2014/main" id="{F56B2E90-CEC1-4263-BA07-A5E4D5FA05F3}"/>
            </a:ext>
          </a:extLst>
        </xdr:cNvPr>
        <xdr:cNvPicPr>
          <a:picLocks noChangeAspect="1"/>
        </xdr:cNvPicPr>
      </xdr:nvPicPr>
      <xdr:blipFill>
        <a:blip xmlns:r="http://schemas.openxmlformats.org/officeDocument/2006/relationships" r:embed="rId1"/>
        <a:stretch>
          <a:fillRect/>
        </a:stretch>
      </xdr:blipFill>
      <xdr:spPr>
        <a:xfrm>
          <a:off x="14209032" y="1251024"/>
          <a:ext cx="6331645" cy="907504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824.865104050928" createdVersion="8" refreshedVersion="8" minRefreshableVersion="3" recordCount="699" xr:uid="{9B703F12-1DA9-4A89-A69D-71E00F0FF39C}">
  <cacheSource type="worksheet">
    <worksheetSource name="Table1324"/>
  </cacheSource>
  <cacheFields count="14">
    <cacheField name="Site Name" numFmtId="0">
      <sharedItems/>
    </cacheField>
    <cacheField name="Site ID" numFmtId="0">
      <sharedItems/>
    </cacheField>
    <cacheField name="Index" numFmtId="0">
      <sharedItems count="61">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5.276529533986346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887.675608333331" createdVersion="8" refreshedVersion="8" minRefreshableVersion="3" recordCount="699" xr:uid="{6CA217E9-906F-42F2-A128-9DB71B5AE838}">
  <cacheSource type="worksheet">
    <worksheetSource name="Table1323"/>
  </cacheSource>
  <cacheFields count="14">
    <cacheField name="Site Name" numFmtId="0">
      <sharedItems/>
    </cacheField>
    <cacheField name="Site ID" numFmtId="0">
      <sharedItems containsBlank="1"/>
    </cacheField>
    <cacheField name="Index" numFmtId="0">
      <sharedItems containsBlank="1" count="64">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s v="*TWY-Twyford Road"/>
        <s v="*CA-Kings Copse Avenue"/>
        <e v="#N/A"/>
        <m u="1"/>
      </sharedItems>
    </cacheField>
    <cacheField name="Sample Number" numFmtId="0">
      <sharedItems containsBlank="1" containsMixedTypes="1" containsNumber="1" containsInteger="1" minValue="2591834" maxValue="2695060"/>
    </cacheField>
    <cacheField name="Month " numFmtId="0">
      <sharedItems containsBlank="1" count="8">
        <s v="January"/>
        <s v="February"/>
        <s v="March"/>
        <s v="April"/>
        <s v="May"/>
        <s v="June"/>
        <s v="July"/>
        <m/>
      </sharedItems>
    </cacheField>
    <cacheField name="Exposure Data, Date On*" numFmtId="14">
      <sharedItems containsNonDate="0" containsDate="1" containsString="0" containsBlank="1" minDate="2025-01-08T00:00:00" maxDate="2025-07-03T00:00:00"/>
    </cacheField>
    <cacheField name="Exposure Data, Date off*" numFmtId="14">
      <sharedItems containsDate="1" containsBlank="1" containsMixedTypes="1" minDate="2025-02-04T00:00:00" maxDate="2025-08-07T00:00:00"/>
    </cacheField>
    <cacheField name="Time* (hr.)" numFmtId="0">
      <sharedItems containsString="0" containsBlank="1" containsNumber="1" minValue="643.17999999999995" maxValue="841.2666666667792"/>
    </cacheField>
    <cacheField name="mg/m3 *" numFmtId="0">
      <sharedItems containsString="0" containsBlank="1" containsNumber="1" minValue="0.21263314312884585" maxValue="47.9"/>
    </cacheField>
    <cacheField name="ppb *" numFmtId="0">
      <sharedItems containsString="0" containsBlank="1" containsNumber="1" minValue="0.11097763211317634" maxValue="25"/>
    </cacheField>
    <cacheField name="µg NO2 on tube" numFmtId="0">
      <sharedItems containsString="0" containsBlank="1" containsNumber="1" minValue="1.2999999999999999E-2"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2"/>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3"/>
    <m/>
  </r>
  <r>
    <s v="Allington Lane"/>
    <s v="AL"/>
    <x v="19"/>
    <n v="2369022"/>
    <x v="0"/>
    <d v="2024-01-03T00:00:00"/>
    <d v="2024-01-31T00:00:00"/>
    <n v="672.01666666672099"/>
    <n v="20.474194588426212"/>
    <n v="10.685905317550215"/>
    <n v="1"/>
    <m/>
    <n v="3"/>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4"/>
    <m/>
  </r>
  <r>
    <s v="Wyvern School"/>
    <s v="WYV"/>
    <x v="22"/>
    <n v="2369025"/>
    <x v="0"/>
    <d v="2024-01-03T00:00:00"/>
    <d v="2024-01-31T00:00:00"/>
    <n v="671.90000000002328"/>
    <n v="28.034039291560273"/>
    <n v="14.631544515428118"/>
    <n v="1.369"/>
    <m/>
    <n v="4"/>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5"/>
    <m/>
  </r>
  <r>
    <s v="Bishopstoke Road 2"/>
    <s v="BR2"/>
    <x v="26"/>
    <n v="2369029"/>
    <x v="0"/>
    <d v="2024-01-03T00:00:00"/>
    <d v="2024-01-31T00:00:00"/>
    <n v="671.85000000003492"/>
    <n v="28.568586738109701"/>
    <n v="14.910535875840138"/>
    <n v="1.395"/>
    <m/>
    <n v="5"/>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6"/>
    <m/>
  </r>
  <r>
    <s v="The Point (B)"/>
    <s v="TP(B)"/>
    <x v="39"/>
    <n v="2369042"/>
    <x v="0"/>
    <d v="2024-01-03T00:00:00"/>
    <d v="2024-01-31T00:00:00"/>
    <n v="671.36666666669771"/>
    <n v="21.539212055011166"/>
    <n v="11.241759945204159"/>
    <n v="1.0509999999999999"/>
    <m/>
    <n v="6"/>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7"/>
    <m/>
  </r>
  <r>
    <s v="Ashdown Road"/>
    <s v="AR"/>
    <x v="53"/>
    <n v="2369056"/>
    <x v="0"/>
    <d v="2024-01-03T00:00:00"/>
    <d v="2024-01-31T00:00:00"/>
    <n v="671.21666666673264"/>
    <n v="12.053175080077279"/>
    <n v="6.2908011900194571"/>
    <n v="0.58799999999999997"/>
    <m/>
    <n v="7"/>
    <m/>
  </r>
  <r>
    <s v="Chestnut Close"/>
    <s v="CC"/>
    <x v="54"/>
    <n v="2369057"/>
    <x v="0"/>
    <d v="2024-01-03T00:00:00"/>
    <d v="2024-01-31T00:00:00"/>
    <n v="671.25"/>
    <n v="25.58097877094972"/>
    <n v="13.351241529723236"/>
    <n v="1.248"/>
    <m/>
    <n v="8"/>
    <m/>
  </r>
  <r>
    <s v="Sparrow Square"/>
    <s v="SSQ"/>
    <x v="55"/>
    <n v="2369058"/>
    <x v="0"/>
    <d v="2024-01-03T00:00:00"/>
    <d v="2024-01-31T00:00:00"/>
    <n v="670.28333333332557"/>
    <n v="26.64422806275984"/>
    <n v="13.906173310417454"/>
    <n v="1.298"/>
    <m/>
    <n v="8"/>
    <m/>
  </r>
  <r>
    <s v="Dove Dale"/>
    <s v="DD (A)"/>
    <x v="56"/>
    <n v="2369059"/>
    <x v="0"/>
    <d v="2024-01-03T00:00:00"/>
    <d v="2024-01-31T00:00:00"/>
    <n v="671.26666666654637"/>
    <n v="27.261103386637124"/>
    <n v="14.228133291564262"/>
    <n v="1.33"/>
    <m/>
    <n v="8"/>
    <m/>
  </r>
  <r>
    <s v="Passfield Avenue"/>
    <s v="PA"/>
    <x v="57"/>
    <n v="2369060"/>
    <x v="0"/>
    <d v="2024-01-03T00:00:00"/>
    <d v="2024-01-31T00:00:00"/>
    <n v="671.28333333326736"/>
    <m/>
    <n v="20.143541206790069"/>
    <n v="1.883"/>
    <s v="Appears too high - checked with Dec 2023 - double exposure (38.5950249522098), might be swapped with another site: check the trend with other high value sites, BDG2, CR (possibly), HL2 (in Jan higher than in Feb and Mar), LR13 (Jan lower than Feb and Mar); OH2, OH, PH2 the last 3 seems OK"/>
    <n v="8"/>
    <s v="yes"/>
  </r>
  <r>
    <s v="High Street Botley"/>
    <s v="HSB"/>
    <x v="1"/>
    <n v="2391544"/>
    <x v="1"/>
    <d v="2024-01-31T00:00:00"/>
    <d v="2024-03-06T00:00:00"/>
    <n v="839.96666666655801"/>
    <n v="31.434010476610283"/>
    <n v="16.406059747708916"/>
    <n v="1.919"/>
    <m/>
    <n v="1"/>
    <m/>
  </r>
  <r>
    <s v="High Street Botley 2 (A)"/>
    <s v="HSB2A"/>
    <x v="2"/>
    <n v="2391545"/>
    <x v="1"/>
    <d v="2024-01-31T00:00:00"/>
    <d v="2024-03-06T00:00:00"/>
    <n v="839.98333333327901"/>
    <n v="25.159813488364492"/>
    <n v="13.131426664073325"/>
    <n v="1.536"/>
    <s v="Contained spider/web. Results may be compromised"/>
    <n v="1"/>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2"/>
    <m/>
  </r>
  <r>
    <s v="Bridge Road 2"/>
    <s v="BDG2"/>
    <x v="7"/>
    <n v="2391552"/>
    <x v="1"/>
    <d v="2024-01-31T00:00:00"/>
    <d v="2024-03-06T00:00:00"/>
    <n v="839.81666666659294"/>
    <n v="35.224175911412324"/>
    <n v="18.384225423492865"/>
    <n v="2.15"/>
    <m/>
    <n v="2"/>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3"/>
    <m/>
  </r>
  <r>
    <s v="Allington Lane"/>
    <s v="AL"/>
    <x v="19"/>
    <n v="2391565"/>
    <x v="1"/>
    <d v="2024-01-31T00:00:00"/>
    <d v="2024-03-06T00:00:00"/>
    <n v="839.81666666659294"/>
    <m/>
    <n v="13.005770636805881"/>
    <n v="1.5209999999999999"/>
    <s v="Contained spider/web. Results may be compromised - higher than ususal (24.9190565401201)"/>
    <n v="3"/>
    <s v="yes"/>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4"/>
    <m/>
  </r>
  <r>
    <s v="Wyvern School"/>
    <s v="WYV"/>
    <x v="22"/>
    <n v="2391568"/>
    <x v="1"/>
    <d v="2024-01-31T00:00:00"/>
    <d v="2024-03-06T00:00:00"/>
    <n v="839.81666666659294"/>
    <n v="26.688457004507296"/>
    <n v="13.929257309241803"/>
    <n v="1.629"/>
    <m/>
    <n v="4"/>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5"/>
    <m/>
  </r>
  <r>
    <s v="Bishopstoke Road 2"/>
    <s v="BR2"/>
    <x v="26"/>
    <n v="2391572"/>
    <x v="1"/>
    <d v="2024-01-31T00:00:00"/>
    <d v="2024-03-06T00:00:00"/>
    <n v="839.71666666661622"/>
    <n v="34.048629895006307"/>
    <n v="17.770683661276777"/>
    <n v="2.0779999999999998"/>
    <m/>
    <n v="5"/>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6"/>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7"/>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8"/>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1"/>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2"/>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2"/>
    <m/>
  </r>
  <r>
    <s v="Hound Parish Office"/>
    <s v="HPO"/>
    <x v="17"/>
    <s v="2409402"/>
    <x v="2"/>
    <d v="2024-03-06T00:00:00"/>
    <d v="2024-04-03T00:00:00"/>
    <n v="671.93333333329065"/>
    <n v="16.156142970533818"/>
    <n v="8.4322249324289231"/>
    <n v="0.78900000000000003"/>
    <m/>
    <n v="2"/>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3"/>
    <m/>
  </r>
  <r>
    <s v="Jukes Walk"/>
    <s v="JW"/>
    <x v="20"/>
    <s v="2409405"/>
    <x v="2"/>
    <d v="2024-03-06T00:00:00"/>
    <d v="2024-04-03T00:00:00"/>
    <n v="671.95000000001164"/>
    <n v="19.350033484633936"/>
    <n v="10.099182403253621"/>
    <n v="0.94499999999999995"/>
    <m/>
    <n v="3"/>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4"/>
    <m/>
  </r>
  <r>
    <s v="Fair Oak Road"/>
    <s v="FOR"/>
    <x v="24"/>
    <s v="2409409"/>
    <x v="2"/>
    <d v="2024-03-06T00:00:00"/>
    <d v="2024-04-03T00:00:00"/>
    <n v="672.08333333325572"/>
    <n v="17.360394792314466"/>
    <n v="9.0607488477632909"/>
    <n v="0.84799999999999998"/>
    <m/>
    <n v="4"/>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5"/>
    <m/>
  </r>
  <r>
    <s v="Southampton Road 1"/>
    <s v="SR1"/>
    <x v="36"/>
    <s v="2409421"/>
    <x v="2"/>
    <d v="2024-03-06T00:00:00"/>
    <d v="2024-04-03T00:00:00"/>
    <n v="672.39999999990687"/>
    <n v="42.111870910178347"/>
    <n v="21.979055798631705"/>
    <n v="2.0579999999999998"/>
    <m/>
    <n v="5"/>
    <m/>
  </r>
  <r>
    <s v="Southampton Road 2"/>
    <s v="SR2"/>
    <x v="37"/>
    <s v="2409422"/>
    <x v="2"/>
    <d v="2024-03-06T00:00:00"/>
    <d v="2024-04-03T00:00:00"/>
    <n v="672.41666666662786"/>
    <n v="39.143834923784638"/>
    <n v="20.429976473791566"/>
    <n v="1.913"/>
    <m/>
    <n v="5"/>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6"/>
    <m/>
  </r>
  <r>
    <s v="Medina Close"/>
    <s v="MC"/>
    <x v="50"/>
    <s v="2409435"/>
    <x v="2"/>
    <d v="2024-03-06T00:00:00"/>
    <d v="2024-04-03T00:00:00"/>
    <n v="672.48333333333721"/>
    <n v="24.715663833056439"/>
    <n v="12.899615779257015"/>
    <n v="1.208"/>
    <m/>
    <n v="6"/>
    <m/>
  </r>
  <r>
    <s v="Porteous Crescent (A)"/>
    <s v="PC(A)"/>
    <x v="51"/>
    <s v="2409436"/>
    <x v="2"/>
    <d v="2024-03-06T00:00:00"/>
    <d v="2024-04-03T00:00:00"/>
    <n v="672.50000000005821"/>
    <n v="22.198535315983207"/>
    <n v="11.585874382037165"/>
    <n v="1.085"/>
    <m/>
    <n v="6"/>
    <m/>
  </r>
  <r>
    <s v="Nuffield Hospital"/>
    <s v="NH"/>
    <x v="52"/>
    <s v="2409437"/>
    <x v="2"/>
    <d v="2024-03-06T00:00:00"/>
    <d v="2024-04-03T00:00:00"/>
    <n v="672.48333333333721"/>
    <n v="17.145468784852063"/>
    <n v="8.9485745223653783"/>
    <n v="0.83799999999999997"/>
    <m/>
    <n v="7"/>
    <m/>
  </r>
  <r>
    <s v="Ashdown Road"/>
    <s v="AR"/>
    <x v="53"/>
    <s v="2409438"/>
    <x v="2"/>
    <d v="2024-03-06T00:00:00"/>
    <d v="2024-04-03T00:00:00"/>
    <n v="672.46666666661622"/>
    <n v="8.3274209378414099"/>
    <n v="4.3462530990821557"/>
    <n v="0.40699999999999997"/>
    <m/>
    <n v="7"/>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8"/>
    <m/>
  </r>
  <r>
    <s v="Dove Dale"/>
    <s v="DD (A)"/>
    <x v="56"/>
    <s v="2409441"/>
    <x v="2"/>
    <d v="2024-03-06T00:00:00"/>
    <d v="2024-04-03T00:00:00"/>
    <n v="672.49999999988358"/>
    <n v="21.257399256509252"/>
    <n v="11.094676021142616"/>
    <n v="1.0389999999999999"/>
    <m/>
    <n v="8"/>
    <m/>
  </r>
  <r>
    <s v="Passfield Avenue"/>
    <s v="PA"/>
    <x v="57"/>
    <s v="2409442"/>
    <x v="2"/>
    <d v="2024-03-06T00:00:00"/>
    <d v="2024-04-03T00:00:00"/>
    <n v="672.49999999988358"/>
    <n v="22.423589591081949"/>
    <n v="11.703334859646112"/>
    <n v="1.0960000000000001"/>
    <m/>
    <n v="8"/>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1"/>
    <m/>
  </r>
  <r>
    <s v="Upper Northam Close"/>
    <s v="UNC"/>
    <x v="5"/>
    <s v="2426512"/>
    <x v="3"/>
    <d v="2024-04-03T00:00:00"/>
    <d v="2024-05-01T00:00:00"/>
    <n v="672.99999999994179"/>
    <n v="16.457644873701277"/>
    <n v="8.5895850071509798"/>
    <n v="0.80500000000000005"/>
    <m/>
    <n v="1"/>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m/>
    <n v="10.283360113140162"/>
    <n v="0.96399999999999997"/>
    <s v="outlier/error/swap as twice lower than usual for this site - 19.7029179767766 removed"/>
    <n v="2"/>
    <s v="yes"/>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2"/>
    <m/>
  </r>
  <r>
    <s v="Hamble Primary School"/>
    <s v="HPS"/>
    <x v="59"/>
    <s v="2426524"/>
    <x v="3"/>
    <d v="2024-04-03T00:00:00"/>
    <d v="2024-05-01T00:00:00"/>
    <n v="673.3666666665813"/>
    <n v="21.965632889463702"/>
    <n v="11.46431779199567"/>
    <n v="1.075"/>
    <m/>
    <n v="2"/>
    <m/>
  </r>
  <r>
    <s v="Hound Parish Office"/>
    <s v="HPO"/>
    <x v="17"/>
    <s v="2426525"/>
    <x v="3"/>
    <d v="2024-04-03T00:00:00"/>
    <d v="2024-05-01T00:00:00"/>
    <n v="673.40000000002328"/>
    <n v="14.547680427679923"/>
    <n v="7.5927350875156181"/>
    <n v="0.71199999999999997"/>
    <m/>
    <n v="2"/>
    <m/>
  </r>
  <r>
    <s v="Swaythling road"/>
    <s v="SWA"/>
    <x v="18"/>
    <s v="2426526"/>
    <x v="3"/>
    <d v="2024-04-03T00:00:00"/>
    <d v="2024-05-01T00:00:00"/>
    <n v="673.45000000001164"/>
    <n v="22.187651644516656"/>
    <n v="11.580193968954413"/>
    <n v="1.0860000000000001"/>
    <m/>
    <n v="3"/>
    <m/>
  </r>
  <r>
    <s v="Allington Lane"/>
    <s v="AL"/>
    <x v="19"/>
    <s v="2426527"/>
    <x v="3"/>
    <d v="2024-04-03T00:00:00"/>
    <d v="2024-05-01T00:00:00"/>
    <n v="673.43333333329065"/>
    <n v="16.324468148295843"/>
    <n v="8.5200773216575385"/>
    <n v="0.79900000000000004"/>
    <s v="lowest by year result and (consistently?) lower than background?"/>
    <n v="3"/>
    <m/>
  </r>
  <r>
    <s v="Jukes Walk"/>
    <s v="JW"/>
    <x v="20"/>
    <s v="2426528"/>
    <x v="3"/>
    <d v="2024-04-03T00:00:00"/>
    <d v="2024-05-01T00:00:00"/>
    <n v="673.70000000012806"/>
    <n v="15.480662015731063"/>
    <n v="8.0796774612375071"/>
    <n v="0.75800000000000001"/>
    <s v="lowest by year result"/>
    <n v="3"/>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4"/>
    <m/>
  </r>
  <r>
    <s v="Fair Oak Road"/>
    <s v="FOR"/>
    <x v="24"/>
    <s v="2426532"/>
    <x v="3"/>
    <d v="2024-04-03T00:00:00"/>
    <d v="2024-05-01T00:00:00"/>
    <n v="673.71666666667443"/>
    <n v="14.540842589614655"/>
    <n v="7.5891662785045177"/>
    <n v="0.71199999999999997"/>
    <m/>
    <n v="4"/>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5"/>
    <m/>
  </r>
  <r>
    <s v="Southampton Road 1"/>
    <s v="SR1"/>
    <x v="36"/>
    <s v="2426544"/>
    <x v="3"/>
    <d v="2024-04-03T00:00:00"/>
    <d v="2024-05-01T00:00:00"/>
    <n v="673.61666666669771"/>
    <n v="37.868994729938628"/>
    <n v="19.764611028151684"/>
    <n v="1.8540000000000001"/>
    <m/>
    <n v="5"/>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6"/>
    <m/>
  </r>
  <r>
    <s v="Porteous Crescent (A)"/>
    <s v="PC(A)"/>
    <x v="51"/>
    <s v="2426559"/>
    <x v="3"/>
    <d v="2024-04-03T00:00:00"/>
    <d v="2024-05-01T00:00:00"/>
    <n v="673.56666666670935"/>
    <n v="16.627642896025076"/>
    <n v="8.6783104885308333"/>
    <n v="0.81399999999999995"/>
    <m/>
    <n v="6"/>
    <m/>
  </r>
  <r>
    <s v="Nuffield Hospital"/>
    <s v="NH"/>
    <x v="52"/>
    <s v="2426560"/>
    <x v="3"/>
    <d v="2024-04-03T00:00:00"/>
    <d v="2024-05-01T00:00:00"/>
    <n v="673.61666666669771"/>
    <n v="13.930234307345279"/>
    <n v="7.270477195900459"/>
    <n v="0.68200000000000005"/>
    <s v="lowest by year result (by 30% when compared with Jan)"/>
    <n v="7"/>
    <m/>
  </r>
  <r>
    <s v="Ashdown Road"/>
    <s v="AR"/>
    <x v="53"/>
    <s v="2426561"/>
    <x v="3"/>
    <d v="2024-04-03T00:00:00"/>
    <d v="2024-05-01T00:00:00"/>
    <n v="673.66666666668607"/>
    <n v="5.780005442849907"/>
    <n v="3.0167043021137303"/>
    <n v="0.28299999999999997"/>
    <m/>
    <n v="7"/>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8"/>
    <m/>
  </r>
  <r>
    <s v="Passfield Avenue"/>
    <s v="PA"/>
    <x v="57"/>
    <s v="2426565"/>
    <x v="3"/>
    <d v="2024-04-03T00:00:00"/>
    <d v="2024-05-01T00:00:00"/>
    <n v="673.66666666668607"/>
    <n v="18.688003463631329"/>
    <n v="9.753655252417186"/>
    <n v="0.91500000000000004"/>
    <s v="lowest by year result (by 50% when compared with Jan)"/>
    <n v="8"/>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1"/>
    <m/>
  </r>
  <r>
    <s v="Winchester Street Railway Bridge"/>
    <s v="WSRB"/>
    <x v="0"/>
    <s v="2444360"/>
    <x v="4"/>
    <d v="2024-05-01T00:00:00"/>
    <d v="2024-06-05T00:00:00"/>
    <n v="839.33333333325572"/>
    <n v="11.524118745036807"/>
    <n v="6.0146757541945757"/>
    <n v="0.70299999999999996"/>
    <m/>
    <n v="1"/>
    <m/>
  </r>
  <r>
    <s v="Upper Northam Close"/>
    <s v="UNC"/>
    <x v="5"/>
    <s v="2444361"/>
    <x v="4"/>
    <d v="2024-05-01T00:00:00"/>
    <d v="2024-06-05T00:00:00"/>
    <n v="839.21666666673264"/>
    <n v="15.329372629236378"/>
    <n v="8.0007164035680471"/>
    <n v="0.93500000000000005"/>
    <m/>
    <n v="1"/>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2"/>
    <m/>
  </r>
  <r>
    <s v="Hamble Primary School"/>
    <s v="HPS"/>
    <x v="59"/>
    <s v="2444373"/>
    <x v="4"/>
    <d v="2024-05-01T00:00:00"/>
    <d v="2024-06-05T00:00:00"/>
    <n v="838.83333333337214"/>
    <n v="20.273543413470154"/>
    <n v="10.581181322270435"/>
    <n v="1.236"/>
    <m/>
    <n v="2"/>
    <m/>
  </r>
  <r>
    <s v="Hound Parish Office"/>
    <s v="HPO"/>
    <x v="17"/>
    <s v="2444374"/>
    <x v="4"/>
    <d v="2024-05-01T00:00:00"/>
    <d v="2024-06-05T00:00:00"/>
    <n v="838.76666666666279"/>
    <n v="15.255577633827517"/>
    <n v="7.9622012702648837"/>
    <n v="0.93"/>
    <m/>
    <n v="2"/>
    <m/>
  </r>
  <r>
    <s v="Swaythling road"/>
    <s v="SWA"/>
    <x v="18"/>
    <s v="2444375"/>
    <x v="4"/>
    <d v="2024-05-01T00:00:00"/>
    <d v="2024-06-05T00:00:00"/>
    <n v="838.76666666666279"/>
    <n v="21.095347136669016"/>
    <n v="11.010097670495311"/>
    <n v="1.286"/>
    <m/>
    <n v="3"/>
    <m/>
  </r>
  <r>
    <s v="Allington Lane"/>
    <s v="AL"/>
    <x v="19"/>
    <s v="2444376"/>
    <x v="4"/>
    <d v="2024-05-01T00:00:00"/>
    <d v="2024-06-05T00:00:00"/>
    <n v="838.71666666667443"/>
    <n v="18.09452178924133"/>
    <n v="9.443904900439108"/>
    <n v="1.103"/>
    <m/>
    <n v="3"/>
    <m/>
  </r>
  <r>
    <s v="Jukes Walk"/>
    <s v="JW"/>
    <x v="20"/>
    <s v="2444377"/>
    <x v="4"/>
    <d v="2024-05-01T00:00:00"/>
    <d v="2024-06-05T00:00:00"/>
    <n v="838.43333333329065"/>
    <n v="16.229854490518857"/>
    <n v="8.4706964981831199"/>
    <n v="0.98899999999999999"/>
    <s v="Contained spider/web. Results may be compromised"/>
    <n v="3"/>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4"/>
    <m/>
  </r>
  <r>
    <s v="Fair Oak Road/Sandy Lane"/>
    <s v="FORSL"/>
    <x v="23"/>
    <s v="2444380"/>
    <x v="4"/>
    <d v="2024-05-01T00:00:00"/>
    <d v="2024-06-05T00:00:00"/>
    <n v="838.51666666672099"/>
    <n v="26.122710341673091"/>
    <n v="13.633982433023535"/>
    <n v="1.5920000000000001"/>
    <m/>
    <n v="4"/>
    <m/>
  </r>
  <r>
    <s v="Fair Oak Road"/>
    <s v="FOR"/>
    <x v="24"/>
    <s v="2444381"/>
    <x v="4"/>
    <d v="2024-05-01T00:00:00"/>
    <d v="2024-06-05T00:00:00"/>
    <n v="838.40000000002328"/>
    <n v="14.999673187022484"/>
    <n v="7.8286394504292716"/>
    <n v="0.91400000000000003"/>
    <m/>
    <n v="4"/>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m/>
    <n v="13.338917369688934"/>
    <n v="1.516"/>
    <s v="Contained spider/web. Results may be compromised, 25.557365680324 removed"/>
    <n v="5"/>
    <s v="yes"/>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5"/>
    <m/>
  </r>
  <r>
    <s v="Southampton Road 1"/>
    <s v="SR1"/>
    <x v="36"/>
    <s v="2444393"/>
    <x v="4"/>
    <d v="2024-05-01T00:00:00"/>
    <d v="2024-06-05T00:00:00"/>
    <n v="838.20000000006985"/>
    <n v="31.992711763299649"/>
    <n v="16.697657496502949"/>
    <n v="1.9490000000000001"/>
    <m/>
    <n v="5"/>
    <m/>
  </r>
  <r>
    <s v="Southampton Road 2"/>
    <s v="SR2"/>
    <x v="37"/>
    <s v="2444394"/>
    <x v="4"/>
    <d v="2024-05-02T00:00:00"/>
    <d v="2024-06-05T00:00:00"/>
    <n v="816.63333333330229"/>
    <n v="31.304406710479171"/>
    <n v="16.338416863506875"/>
    <n v="1.8580000000000001"/>
    <m/>
    <n v="5"/>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6"/>
    <m/>
  </r>
  <r>
    <s v="Porteous Crescent (A)"/>
    <s v="PC(A)"/>
    <x v="51"/>
    <s v="2444408"/>
    <x v="4"/>
    <d v="2024-05-01T00:00:00"/>
    <d v="2024-06-05T00:00:00"/>
    <n v="838.24999999988358"/>
    <n v="16.84072054876464"/>
    <n v="8.789520119396995"/>
    <n v="1.026"/>
    <s v="Contained spider/web. Results may be compromised"/>
    <n v="6"/>
    <m/>
  </r>
  <r>
    <s v="Nuffield Hospital"/>
    <s v="NH"/>
    <x v="52"/>
    <s v="2444409"/>
    <x v="4"/>
    <d v="2024-05-01T00:00:00"/>
    <d v="2024-06-05T00:00:00"/>
    <n v="838.21666666661622"/>
    <n v="16.956292525799839"/>
    <n v="8.8498395228600408"/>
    <n v="1.0329999999999999"/>
    <m/>
    <n v="7"/>
    <m/>
  </r>
  <r>
    <s v="Ashdown Road"/>
    <s v="AR"/>
    <x v="53"/>
    <s v="2444410"/>
    <x v="4"/>
    <d v="2024-05-01T00:00:00"/>
    <d v="2024-06-05T00:00:00"/>
    <n v="838.16666666680248"/>
    <n v="6.0081057864376817"/>
    <n v="3.1357545858234248"/>
    <n v="0.36599999999999999"/>
    <m/>
    <n v="7"/>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8"/>
    <s v="yes"/>
  </r>
  <r>
    <s v="Passfield Avenue"/>
    <s v="PA"/>
    <x v="57"/>
    <s v="2444414"/>
    <x v="4"/>
    <d v="2024-05-01T00:00:00"/>
    <d v="2024-06-05T00:00:00"/>
    <n v="838.1166666666395"/>
    <n v="21.21020701175323"/>
    <n v="11.070045413232375"/>
    <n v="1.292"/>
    <m/>
    <n v="8"/>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1"/>
    <m/>
  </r>
  <r>
    <s v="Winchester Street Railway Bridge"/>
    <s v="WSRB"/>
    <x v="0"/>
    <s v="2463215"/>
    <x v="5"/>
    <d v="2024-06-05T00:00:00"/>
    <d v="2024-07-03T00:00:00"/>
    <n v="672.50000000005821"/>
    <n v="8.5520624535308585"/>
    <n v="4.4634981490244563"/>
    <n v="0.41799999999999998"/>
    <m/>
    <n v="1"/>
    <m/>
  </r>
  <r>
    <s v="Upper Northam Close"/>
    <s v="UNC"/>
    <x v="5"/>
    <s v="2463216"/>
    <x v="5"/>
    <d v="2024-06-05T00:00:00"/>
    <d v="2024-07-03T00:00:00"/>
    <n v="672.49999999988358"/>
    <n v="16.101610408924721"/>
    <n v="8.4037632614429647"/>
    <n v="0.78700000000000003"/>
    <m/>
    <n v="1"/>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2"/>
    <m/>
  </r>
  <r>
    <s v="Hamble Lane 4"/>
    <s v="HL4"/>
    <x v="16"/>
    <s v="2463227"/>
    <x v="5"/>
    <d v="2024-06-05T00:00:00"/>
    <d v="2024-07-03T00:00:00"/>
    <n v="672.55000000004657"/>
    <n v="15.323010928554437"/>
    <n v="7.9973961004981406"/>
    <n v="0.749"/>
    <m/>
    <n v="2"/>
    <m/>
  </r>
  <r>
    <s v="Hamble Primary School"/>
    <s v="HPS"/>
    <x v="59"/>
    <s v="2463228"/>
    <x v="5"/>
    <d v="2024-06-05T00:00:00"/>
    <d v="2024-07-03T00:00:00"/>
    <n v="672.58333333331393"/>
    <n v="21.848016850452868"/>
    <n v="11.402931550340746"/>
    <n v="1.0680000000000001"/>
    <m/>
    <n v="2"/>
    <m/>
  </r>
  <r>
    <s v="Hound Parish Office"/>
    <s v="HPO"/>
    <x v="17"/>
    <s v="2463229"/>
    <x v="5"/>
    <d v="2024-06-05T00:00:00"/>
    <d v="2024-07-03T00:00:00"/>
    <n v="672.56666666659294"/>
    <n v="13.010939188185993"/>
    <n v="6.7906780731659673"/>
    <n v="0.63600000000000001"/>
    <m/>
    <n v="2"/>
    <m/>
  </r>
  <r>
    <s v="Swaythling road"/>
    <s v="SWA"/>
    <x v="18"/>
    <s v="2463230"/>
    <x v="5"/>
    <d v="2024-06-05T00:00:00"/>
    <d v="2024-07-03T00:00:00"/>
    <n v="672.50000000005821"/>
    <n v="19.947992565054037"/>
    <n v="10.411269605978099"/>
    <n v="0.97499999999999998"/>
    <m/>
    <n v="3"/>
    <m/>
  </r>
  <r>
    <s v="Allington Lane"/>
    <s v="AL"/>
    <x v="19"/>
    <s v="2463231"/>
    <x v="5"/>
    <d v="2024-06-05T00:00:00"/>
    <d v="2024-07-03T00:00:00"/>
    <n v="672.53333333332557"/>
    <n v="15.07788907613023"/>
    <n v="7.8694619395251726"/>
    <n v="0.73699999999999999"/>
    <m/>
    <n v="3"/>
    <m/>
  </r>
  <r>
    <s v="Jukes Walk"/>
    <s v="JW"/>
    <x v="20"/>
    <s v="2463232"/>
    <x v="5"/>
    <d v="2024-06-05T00:00:00"/>
    <d v="2024-07-03T00:00:00"/>
    <n v="672.51666666660458"/>
    <n v="13.482462888157674"/>
    <n v="7.0367760376605819"/>
    <n v="0.65900000000000003"/>
    <m/>
    <n v="3"/>
    <m/>
  </r>
  <r>
    <s v="Botley Road"/>
    <s v="BOT"/>
    <x v="21"/>
    <s v="2463233"/>
    <x v="5"/>
    <d v="2024-06-05T00:00:00"/>
    <d v="2024-07-03T00:00:00"/>
    <n v="672.48333333333721"/>
    <n v="24.899803712607358"/>
    <n v="12.995722188208434"/>
    <n v="1.2170000000000001"/>
    <m/>
    <n v="4"/>
    <m/>
  </r>
  <r>
    <s v="Wyvern School"/>
    <s v="WYV"/>
    <x v="22"/>
    <s v="2463234"/>
    <x v="5"/>
    <d v="2024-06-05T00:00:00"/>
    <d v="2024-07-03T00:00:00"/>
    <n v="672.44999999989523"/>
    <n v="23.243696929143333"/>
    <n v="12.13136582940675"/>
    <n v="1.1359999999999999"/>
    <m/>
    <n v="4"/>
    <m/>
  </r>
  <r>
    <s v="Fair Oak Road/Sandy Lane"/>
    <s v="FORSL"/>
    <x v="23"/>
    <s v="2463235"/>
    <x v="5"/>
    <d v="2024-06-05T00:00:00"/>
    <d v="2024-07-03T00:00:00"/>
    <n v="672.39999999990687"/>
    <n v="22.672474717433243"/>
    <n v="11.833233151061192"/>
    <n v="1.1080000000000001"/>
    <m/>
    <n v="4"/>
    <m/>
  </r>
  <r>
    <s v="Fair Oak Road"/>
    <s v="FOR"/>
    <x v="24"/>
    <s v="2463236"/>
    <x v="5"/>
    <d v="2024-06-05T00:00:00"/>
    <d v="2024-07-03T00:00:00"/>
    <n v="672.39999999990687"/>
    <n v="14.262378048782463"/>
    <n v="7.4438298793227888"/>
    <n v="0.69699999999999995"/>
    <m/>
    <n v="4"/>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5"/>
    <m/>
  </r>
  <r>
    <s v="Southampton Road Analyser (B)"/>
    <s v="SRAN(B)"/>
    <x v="33"/>
    <s v="2463245"/>
    <x v="5"/>
    <d v="2024-06-05T00:00:00"/>
    <d v="2024-07-03T00:00:00"/>
    <n v="672.53333333332557"/>
    <n v="22.688438243457835"/>
    <n v="11.841564845228515"/>
    <n v="1.109"/>
    <m/>
    <n v="5"/>
    <m/>
  </r>
  <r>
    <s v="Southampton Road Analyser (C)"/>
    <s v="SRAN(C)"/>
    <x v="34"/>
    <s v="2463246"/>
    <x v="5"/>
    <d v="2024-06-05T00:00:00"/>
    <d v="2024-07-03T00:00:00"/>
    <n v="672.53333333332557"/>
    <n v="22.913481363997096"/>
    <n v="11.959019501042327"/>
    <n v="1.1200000000000001"/>
    <m/>
    <n v="5"/>
    <m/>
  </r>
  <r>
    <s v="Chestnut Avenue"/>
    <s v="CA"/>
    <x v="35"/>
    <s v="2463247"/>
    <x v="5"/>
    <d v="2024-06-05T00:00:00"/>
    <d v="2024-07-03T00:00:00"/>
    <n v="672.50000000005821"/>
    <n v="16.960908550184403"/>
    <n v="8.8522487213906071"/>
    <n v="0.82899999999999996"/>
    <m/>
    <n v="5"/>
    <m/>
  </r>
  <r>
    <s v="Southampton Road 1"/>
    <s v="SR1"/>
    <x v="36"/>
    <s v="2463248"/>
    <x v="5"/>
    <d v="2024-06-05T00:00:00"/>
    <d v="2024-07-03T00:00:00"/>
    <n v="672.49999999988358"/>
    <n v="34.535601486994821"/>
    <n v="18.024844199892915"/>
    <n v="1.6879999999999999"/>
    <m/>
    <n v="5"/>
    <m/>
  </r>
  <r>
    <s v="Southampton Road 2"/>
    <s v="SR2"/>
    <x v="37"/>
    <s v="2463249"/>
    <x v="5"/>
    <d v="2024-06-05T00:00:00"/>
    <d v="2024-07-03T00:00:00"/>
    <n v="672.53333333332557"/>
    <n v="27.475719171292941"/>
    <n v="14.340145705267714"/>
    <n v="1.343"/>
    <m/>
    <n v="5"/>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6"/>
    <m/>
  </r>
  <r>
    <s v="Steele Close (B)"/>
    <s v="SC(B)"/>
    <x v="48"/>
    <s v="2463260"/>
    <x v="5"/>
    <d v="2024-06-05T00:00:00"/>
    <d v="2024-07-03T00:00:00"/>
    <n v="672.61666666675592"/>
    <n v="11.659880565947358"/>
    <n v="6.0855326544610433"/>
    <n v="0.56999999999999995"/>
    <m/>
    <n v="6"/>
    <m/>
  </r>
  <r>
    <s v="Steele Close (C)"/>
    <s v="SC(C)"/>
    <x v="49"/>
    <s v="2463261"/>
    <x v="5"/>
    <d v="2024-06-05T00:00:00"/>
    <d v="2024-07-03T00:00:00"/>
    <n v="672.6166666665813"/>
    <n v="11.516689050228187"/>
    <n v="6.0107980429165906"/>
    <n v="0.56299999999999994"/>
    <m/>
    <n v="6"/>
    <m/>
  </r>
  <r>
    <s v="Medina Close"/>
    <s v="MC"/>
    <x v="50"/>
    <s v="2463262"/>
    <x v="5"/>
    <d v="2024-06-05T00:00:00"/>
    <d v="2024-07-03T00:00:00"/>
    <n v="672.58333333331393"/>
    <n v="11.537716763722299"/>
    <n v="6.0217728411911793"/>
    <n v="0.56399999999999995"/>
    <m/>
    <n v="6"/>
    <m/>
  </r>
  <r>
    <s v="Porteous Crescent (A)"/>
    <s v="PC(A)"/>
    <x v="51"/>
    <s v="2463263"/>
    <x v="5"/>
    <d v="2024-06-05T00:00:00"/>
    <d v="2024-07-03T00:00:00"/>
    <n v="672.58333333331393"/>
    <n v="10.780809812910732"/>
    <n v="5.6267274597655179"/>
    <n v="0.52700000000000002"/>
    <m/>
    <n v="6"/>
    <m/>
  </r>
  <r>
    <s v="Nuffield Hospital"/>
    <s v="NH"/>
    <x v="52"/>
    <s v="2463264"/>
    <x v="5"/>
    <d v="2024-06-05T00:00:00"/>
    <d v="2024-07-03T00:00:00"/>
    <n v="672.56666666676756"/>
    <n v="10.924279129700498"/>
    <n v="5.7016070614303223"/>
    <n v="0.53400000000000003"/>
    <m/>
    <n v="7"/>
    <m/>
  </r>
  <r>
    <s v="Ashdown Road"/>
    <s v="AR"/>
    <x v="53"/>
    <s v="2463265"/>
    <x v="5"/>
    <d v="2024-06-05T00:00:00"/>
    <d v="2024-07-03T00:00:00"/>
    <n v="672.56666666659294"/>
    <m/>
    <n v="2.0073073549610094"/>
    <n v="0.188"/>
    <s v="Too low? 3.84600089210529"/>
    <n v="7"/>
    <s v="yes"/>
  </r>
  <r>
    <s v="Chestnut Close"/>
    <s v="CC"/>
    <x v="54"/>
    <s v="2463266"/>
    <x v="5"/>
    <d v="2024-06-05T00:00:00"/>
    <d v="2024-07-03T00:00:00"/>
    <n v="672.58333333348855"/>
    <n v="20.784255730387969"/>
    <n v="10.847732635901863"/>
    <n v="1.016"/>
    <m/>
    <n v="8"/>
    <m/>
  </r>
  <r>
    <s v="Sparrow Square"/>
    <s v="SSQ"/>
    <x v="55"/>
    <s v="2463267"/>
    <x v="5"/>
    <d v="2024-06-05T00:00:00"/>
    <d v="2024-07-03T00:00:00"/>
    <n v="672.5999999998603"/>
    <n v="16.835648230749854"/>
    <n v="8.7868727717901116"/>
    <n v="0.82299999999999995"/>
    <m/>
    <n v="8"/>
    <m/>
  </r>
  <r>
    <s v="Dove Dale"/>
    <s v="DD (A)"/>
    <x v="56"/>
    <s v="2463268"/>
    <x v="5"/>
    <d v="2024-06-05T00:00:00"/>
    <d v="2024-07-03T00:00:00"/>
    <n v="672.60000000003492"/>
    <m/>
    <n v="13.014821274373471"/>
    <n v="1.2190000000000001"/>
    <s v="Tube on floor, reading 24.9363975616996 compromised"/>
    <n v="8"/>
    <s v="yes"/>
  </r>
  <r>
    <s v="Passfield Avenue"/>
    <s v="PA"/>
    <x v="57"/>
    <s v="2463269"/>
    <x v="5"/>
    <d v="2024-06-05T00:00:00"/>
    <d v="2024-07-03T00:00:00"/>
    <n v="672.68333333346527"/>
    <n v="14.706356631398716"/>
    <n v="7.6755514777655094"/>
    <n v="0.71899999999999997"/>
    <m/>
    <n v="8"/>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1"/>
    <m/>
  </r>
  <r>
    <s v="Kings Copse Avenue"/>
    <s v="KCA"/>
    <x v="3"/>
    <s v="2481557"/>
    <x v="6"/>
    <d v="2024-07-03T00:00:00"/>
    <d v="2024-07-31T00:00:00"/>
    <n v="670.41666666674428"/>
    <n v="23.047393909257742"/>
    <n v="12.028911226126171"/>
    <n v="1.123"/>
    <m/>
    <n v="1"/>
    <m/>
  </r>
  <r>
    <s v="Grange Road"/>
    <s v="GR"/>
    <x v="4"/>
    <s v="2481558"/>
    <x v="6"/>
    <d v="2024-07-03T00:00:00"/>
    <d v="2024-07-31T00:00:00"/>
    <n v="670.43333333346527"/>
    <n v="21.815468105201294"/>
    <n v="11.38594368747458"/>
    <n v="1.0629999999999999"/>
    <m/>
    <n v="1"/>
    <m/>
  </r>
  <r>
    <s v="Pavilion Road"/>
    <s v="PAV"/>
    <x v="58"/>
    <s v="2481559"/>
    <x v="6"/>
    <d v="2024-07-03T00:00:00"/>
    <d v="2024-07-31T00:00:00"/>
    <n v="670.45000000001164"/>
    <n v="13.195670072339245"/>
    <n v="6.8870929396342619"/>
    <n v="0.64300000000000002"/>
    <m/>
    <n v="1"/>
    <m/>
  </r>
  <r>
    <s v="Winchester Street Railway Bridge"/>
    <s v="WSRB"/>
    <x v="0"/>
    <s v="2481560"/>
    <x v="6"/>
    <d v="2024-07-03T00:00:00"/>
    <d v="2024-07-31T00:00:00"/>
    <n v="670.40000000002328"/>
    <n v="10.815920346061677"/>
    <n v="5.6450523726835478"/>
    <n v="0.52700000000000002"/>
    <m/>
    <n v="1"/>
    <m/>
  </r>
  <r>
    <s v="Upper Northam Close"/>
    <s v="UNC"/>
    <x v="5"/>
    <s v="2481561"/>
    <x v="6"/>
    <d v="2024-07-03T00:00:00"/>
    <d v="2024-07-31T00:00:00"/>
    <n v="670.43333333329065"/>
    <n v="16.397515537215781"/>
    <n v="8.5582022636825581"/>
    <n v="0.79900000000000004"/>
    <m/>
    <n v="1"/>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2"/>
    <m/>
  </r>
  <r>
    <s v="Hamble Corner Fruit Farm"/>
    <s v="HCF"/>
    <x v="15"/>
    <s v="2481571"/>
    <x v="6"/>
    <d v="2024-07-03T00:00:00"/>
    <d v="2024-07-31T00:00:00"/>
    <n v="670.45000000001164"/>
    <n v="28.484587963307728"/>
    <n v="14.8666951791794"/>
    <n v="1.3879999999999999"/>
    <m/>
    <n v="2"/>
    <m/>
  </r>
  <r>
    <s v="Hamble Lane 4"/>
    <s v="HL4"/>
    <x v="16"/>
    <s v="2481572"/>
    <x v="6"/>
    <d v="2024-07-03T00:00:00"/>
    <d v="2024-07-31T00:00:00"/>
    <n v="670.43333333329065"/>
    <n v="16.582218465670028"/>
    <n v="8.6546025394937516"/>
    <n v="0.80800000000000005"/>
    <m/>
    <n v="2"/>
    <m/>
  </r>
  <r>
    <s v="Hamble Primary School"/>
    <s v="HPS"/>
    <x v="59"/>
    <s v="2481573"/>
    <x v="6"/>
    <d v="2024-07-03T00:00:00"/>
    <d v="2024-07-31T00:00:00"/>
    <n v="670.40000000002328"/>
    <n v="17.629744928400342"/>
    <n v="9.2013282507308674"/>
    <n v="0.85899999999999999"/>
    <m/>
    <n v="2"/>
    <m/>
  </r>
  <r>
    <s v="Hound Parish Office"/>
    <s v="HPO"/>
    <x v="17"/>
    <s v="2481574"/>
    <x v="6"/>
    <d v="2024-07-03T00:00:00"/>
    <d v="2024-07-31T00:00:00"/>
    <n v="670.41666666674428"/>
    <n v="15.104970540706766"/>
    <n v="7.8835963156089601"/>
    <n v="0.73599999999999999"/>
    <m/>
    <n v="2"/>
    <m/>
  </r>
  <r>
    <s v="Swaythling road"/>
    <s v="SWA"/>
    <x v="18"/>
    <s v="2481575"/>
    <x v="6"/>
    <d v="2024-07-03T00:00:00"/>
    <d v="2024-07-31T00:00:00"/>
    <n v="670.59999999997672"/>
    <n v="23.000058156875241"/>
    <n v="12.004205718619646"/>
    <n v="1.121"/>
    <m/>
    <n v="3"/>
    <m/>
  </r>
  <r>
    <s v="Allington Lane"/>
    <s v="AL"/>
    <x v="19"/>
    <s v="2481576"/>
    <x v="6"/>
    <d v="2024-07-03T00:00:00"/>
    <d v="2024-07-31T00:00:00"/>
    <n v="670.59999999997672"/>
    <n v="20.02502833283696"/>
    <n v="10.451476165363758"/>
    <n v="0.97599999999999998"/>
    <m/>
    <n v="3"/>
    <m/>
  </r>
  <r>
    <s v="Jukes Walk"/>
    <s v="JW"/>
    <x v="20"/>
    <s v="2481577"/>
    <x v="6"/>
    <d v="2024-07-03T00:00:00"/>
    <d v="2024-07-31T00:00:00"/>
    <n v="670.6333333334187"/>
    <n v="14.771827625625635"/>
    <n v="7.7097221428108744"/>
    <n v="0.72"/>
    <m/>
    <n v="3"/>
    <m/>
  </r>
  <r>
    <s v="Botley Road"/>
    <s v="BOT"/>
    <x v="21"/>
    <s v="2481578"/>
    <x v="6"/>
    <d v="2024-07-03T00:00:00"/>
    <d v="2024-07-31T00:00:00"/>
    <n v="670.63333333324408"/>
    <n v="24.127318455194818"/>
    <n v="12.592546166594373"/>
    <n v="1.1759999999999999"/>
    <m/>
    <n v="4"/>
    <m/>
  </r>
  <r>
    <s v="Wyvern School"/>
    <s v="WYV"/>
    <x v="22"/>
    <s v="2481579"/>
    <x v="6"/>
    <d v="2024-07-03T00:00:00"/>
    <d v="2024-07-31T00:00:00"/>
    <n v="670.61666666669771"/>
    <n v="22.014673559160943"/>
    <n v="11.489913131086087"/>
    <n v="1.073"/>
    <m/>
    <n v="4"/>
    <m/>
  </r>
  <r>
    <s v="Fair Oak Road/Sandy Lane"/>
    <s v="FORSL"/>
    <x v="23"/>
    <s v="2481580"/>
    <x v="6"/>
    <d v="2024-07-03T00:00:00"/>
    <d v="2024-07-31T00:00:00"/>
    <n v="670.71666666667443"/>
    <n v="24.719223218944624"/>
    <n v="12.901473496317653"/>
    <n v="1.2050000000000001"/>
    <m/>
    <n v="4"/>
    <m/>
  </r>
  <r>
    <s v="Fair Oak Road"/>
    <s v="FOR"/>
    <x v="24"/>
    <s v="2481581"/>
    <x v="6"/>
    <d v="2024-07-03T00:00:00"/>
    <d v="2024-07-31T00:00:00"/>
    <n v="670.70000000012806"/>
    <n v="14.647272998357126"/>
    <n v="7.6447145085371222"/>
    <n v="0.71399999999999997"/>
    <m/>
    <n v="4"/>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5"/>
    <m/>
  </r>
  <r>
    <s v="Southampton Road Analyser (A)"/>
    <s v="SRAN(A)"/>
    <x v="32"/>
    <s v="2481589"/>
    <x v="6"/>
    <d v="2024-07-03T00:00:00"/>
    <d v="2024-07-31T00:00:00"/>
    <n v="670.59999999997672"/>
    <n v="28.827013122577799"/>
    <n v="15.045413947065658"/>
    <n v="1.405"/>
    <m/>
    <n v="5"/>
    <m/>
  </r>
  <r>
    <s v="Southampton Road Analyser (B)"/>
    <s v="SRAN(B)"/>
    <x v="33"/>
    <s v="2481590"/>
    <x v="6"/>
    <d v="2024-07-03T00:00:00"/>
    <d v="2024-07-31T00:00:00"/>
    <n v="670.59999999997672"/>
    <n v="30.509443781689104"/>
    <n v="15.923509280631057"/>
    <n v="1.4870000000000001"/>
    <m/>
    <n v="5"/>
    <m/>
  </r>
  <r>
    <s v="Southampton Road Analyser (C)"/>
    <s v="SRAN(C)"/>
    <x v="34"/>
    <s v="2481591"/>
    <x v="6"/>
    <d v="2024-07-03T00:00:00"/>
    <d v="2024-07-31T00:00:00"/>
    <n v="670.59999999997672"/>
    <m/>
    <n v="0.33196287000643088"/>
    <n v="3.1E-2"/>
    <s v="0.636040858932322 removed as erronious and not exposed"/>
    <n v="5"/>
    <m/>
  </r>
  <r>
    <s v="Southampton Road 1"/>
    <s v="SR1"/>
    <x v="36"/>
    <s v="2481593"/>
    <x v="6"/>
    <d v="2024-07-03T00:00:00"/>
    <d v="2024-07-31T00:00:00"/>
    <n v="670.6500000001397"/>
    <n v="38.487861030335679"/>
    <n v="20.08761014109378"/>
    <n v="1.8759999999999999"/>
    <m/>
    <n v="5"/>
    <m/>
  </r>
  <r>
    <s v="Southampton Road 2"/>
    <s v="SR2"/>
    <x v="37"/>
    <s v="2481594"/>
    <x v="6"/>
    <d v="2024-07-03T00:00:00"/>
    <d v="2024-07-31T00:00:00"/>
    <n v="670.61666666669771"/>
    <n v="31.965388075650285"/>
    <n v="16.683396699191171"/>
    <n v="1.5580000000000001"/>
    <m/>
    <n v="5"/>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6"/>
    <m/>
  </r>
  <r>
    <s v="Steele Close (A)"/>
    <s v="SC(A)"/>
    <x v="47"/>
    <s v="2481604"/>
    <x v="6"/>
    <d v="2024-07-03T00:00:00"/>
    <d v="2024-07-31T00:00:00"/>
    <n v="670.59999999997672"/>
    <n v="17.911731285416668"/>
    <n v="9.3485027585681983"/>
    <n v="0.873"/>
    <m/>
    <n v="6"/>
    <m/>
  </r>
  <r>
    <s v="Steele Close (B)"/>
    <s v="SC(B)"/>
    <x v="48"/>
    <s v="2481605"/>
    <x v="6"/>
    <d v="2024-07-03T00:00:00"/>
    <d v="2024-07-31T00:00:00"/>
    <n v="670.59999999997672"/>
    <n v="16.39344020280403"/>
    <n v="8.5560752624238159"/>
    <n v="0.79900000000000004"/>
    <m/>
    <n v="6"/>
    <m/>
  </r>
  <r>
    <s v="Steele Close (C)"/>
    <s v="SC(C)"/>
    <x v="49"/>
    <s v="2481606"/>
    <x v="6"/>
    <d v="2024-07-03T00:00:00"/>
    <d v="2024-07-31T00:00:00"/>
    <n v="670.59999999997672"/>
    <n v="17.439830002983008"/>
    <n v="9.1022077259827814"/>
    <n v="0.85"/>
    <m/>
    <n v="6"/>
    <m/>
  </r>
  <r>
    <s v="Medina Close"/>
    <s v="MC"/>
    <x v="50"/>
    <s v="2481607"/>
    <x v="6"/>
    <d v="2024-07-03T00:00:00"/>
    <d v="2024-07-31T00:00:00"/>
    <n v="670.59999999997672"/>
    <n v="17.234655532359678"/>
    <n v="8.9951229292065129"/>
    <n v="0.84"/>
    <m/>
    <n v="6"/>
    <m/>
  </r>
  <r>
    <s v="Porteous Crescent (A)"/>
    <s v="PC(A)"/>
    <x v="51"/>
    <s v="2481608"/>
    <x v="6"/>
    <d v="2024-07-03T00:00:00"/>
    <d v="2024-07-31T00:00:00"/>
    <n v="670.61666666669771"/>
    <n v="18.01387081541781"/>
    <n v="9.4018114903015721"/>
    <n v="0.878"/>
    <m/>
    <n v="6"/>
    <m/>
  </r>
  <r>
    <s v="Nuffield Hospital"/>
    <s v="NH"/>
    <x v="52"/>
    <s v="2481609"/>
    <x v="6"/>
    <d v="2024-07-03T00:00:00"/>
    <d v="2024-07-31T00:00:00"/>
    <n v="670.63333333324408"/>
    <n v="15.100090461754581"/>
    <n v="7.8810493015420571"/>
    <n v="0.73599999999999999"/>
    <m/>
    <n v="7"/>
    <m/>
  </r>
  <r>
    <s v="Ashdown Road"/>
    <s v="AR"/>
    <x v="53"/>
    <s v="2481610"/>
    <x v="6"/>
    <d v="2024-07-03T00:00:00"/>
    <d v="2024-07-31T00:00:00"/>
    <n v="670.6333333334187"/>
    <n v="5.3137546597736662"/>
    <n v="2.7733583819278009"/>
    <n v="0.25900000000000001"/>
    <m/>
    <n v="7"/>
    <m/>
  </r>
  <r>
    <s v="Chestnut Close"/>
    <s v="CC"/>
    <x v="54"/>
    <s v="2481611"/>
    <x v="6"/>
    <d v="2024-07-03T00:00:00"/>
    <d v="2024-07-31T00:00:00"/>
    <n v="670.64999999996508"/>
    <n v="22.423897711176892"/>
    <n v="11.703495673891906"/>
    <n v="1.093"/>
    <m/>
    <n v="8"/>
    <m/>
  </r>
  <r>
    <s v="Sparrow Square"/>
    <s v="SSQ"/>
    <x v="55"/>
    <s v="2481612"/>
    <x v="6"/>
    <d v="2024-07-03T00:00:00"/>
    <d v="2024-07-31T00:00:00"/>
    <n v="670.6500000001397"/>
    <n v="16.16654290613247"/>
    <n v="8.4376528737643373"/>
    <n v="0.78800000000000003"/>
    <m/>
    <n v="8"/>
    <m/>
  </r>
  <r>
    <s v="Dove Dale"/>
    <s v="DD (A)"/>
    <x v="56"/>
    <s v="2481613"/>
    <x v="6"/>
    <d v="2024-07-03T00:00:00"/>
    <d v="2024-07-31T00:00:00"/>
    <n v="670.66666666668607"/>
    <m/>
    <n v="20.247722174260737"/>
    <n v="1.891"/>
    <s v="Tube on floor, reading 38.7946356858836 compromised"/>
    <n v="8"/>
    <s v="yes"/>
  </r>
  <r>
    <s v="Passfield Avenue"/>
    <s v="PA"/>
    <x v="57"/>
    <s v="2481614"/>
    <x v="6"/>
    <d v="2024-07-03T00:00:00"/>
    <d v="2024-07-31T00:00:00"/>
    <n v="670.69999999995343"/>
    <n v="20.145128969734515"/>
    <n v="10.514159170007575"/>
    <n v="0.98199999999999998"/>
    <m/>
    <n v="8"/>
    <m/>
  </r>
  <r>
    <s v="High Street Botley"/>
    <s v="HSB"/>
    <x v="1"/>
    <s v="2500423"/>
    <x v="7"/>
    <d v="2024-07-31T00:00:00"/>
    <d v="2024-09-04T00:00:00"/>
    <n v="841.20000000006985"/>
    <n v="27.985792914881177"/>
    <n v="14.606363734280364"/>
    <n v="1.7110000000000001"/>
    <m/>
    <n v="1"/>
    <m/>
  </r>
  <r>
    <s v="High Street Botley 2 (A)"/>
    <s v="HSB2A"/>
    <x v="2"/>
    <s v="2500424"/>
    <x v="7"/>
    <d v="2024-07-31T00:00:00"/>
    <d v="2024-09-04T00:00:00"/>
    <n v="841.25000000005821"/>
    <n v="21.998044576521508"/>
    <n v="11.481234121357781"/>
    <n v="1.345"/>
    <m/>
    <n v="1"/>
    <m/>
  </r>
  <r>
    <s v="Kings Copse Avenue"/>
    <s v="KCA"/>
    <x v="3"/>
    <s v="2500425"/>
    <x v="7"/>
    <d v="2024-07-31T00:00:00"/>
    <d v="2024-09-04T00:00:00"/>
    <n v="841.24999999988358"/>
    <n v="20.248014264490173"/>
    <n v="10.56785713177984"/>
    <n v="1.238"/>
    <m/>
    <n v="1"/>
    <m/>
  </r>
  <r>
    <s v="Grange Road"/>
    <s v="GR"/>
    <x v="4"/>
    <s v="2500426"/>
    <x v="7"/>
    <d v="2024-07-31T00:00:00"/>
    <d v="2024-09-04T00:00:00"/>
    <n v="841.24999999988358"/>
    <n v="20.051749182766518"/>
    <n v="10.465422329210083"/>
    <n v="1.226"/>
    <m/>
    <n v="1"/>
    <m/>
  </r>
  <r>
    <s v="Pavilion Road"/>
    <s v="PAV"/>
    <x v="58"/>
    <s v="2500427"/>
    <x v="7"/>
    <d v="2024-07-31T00:00:00"/>
    <d v="2024-09-04T00:00:00"/>
    <n v="841.24999999988358"/>
    <n v="10.598314413077247"/>
    <n v="5.5314793387668306"/>
    <n v="0.64800000000000002"/>
    <m/>
    <n v="1"/>
    <m/>
  </r>
  <r>
    <s v="Winchester Street Railway Bridge"/>
    <s v="WSRB"/>
    <x v="0"/>
    <s v="2500428"/>
    <x v="7"/>
    <d v="2024-07-31T00:00:00"/>
    <d v="2024-09-04T00:00:00"/>
    <n v="840.9833333332208"/>
    <n v="9.8818082007187353"/>
    <n v="5.1575199377446426"/>
    <n v="0.60399999999999998"/>
    <m/>
    <n v="1"/>
    <m/>
  </r>
  <r>
    <s v="Upper Northam Close"/>
    <s v="UNC"/>
    <x v="5"/>
    <s v="2500429"/>
    <x v="7"/>
    <d v="2024-07-31T00:00:00"/>
    <d v="2024-09-04T00:00:00"/>
    <n v="841.2666666667792"/>
    <n v="17.07472382914424"/>
    <n v="8.9116512678205844"/>
    <n v="1.044"/>
    <m/>
    <n v="1"/>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2"/>
    <m/>
  </r>
  <r>
    <s v="Hamble Lane 2 (Tesco)"/>
    <s v="HL2"/>
    <x v="13"/>
    <s v="2500437"/>
    <x v="7"/>
    <d v="2024-07-31T00:00:00"/>
    <d v="2024-09-04T00:00:00"/>
    <n v="841.35000000003492"/>
    <n v="32.478010340522808"/>
    <n v="16.950944854135077"/>
    <n v="1.986"/>
    <m/>
    <n v="2"/>
    <m/>
  </r>
  <r>
    <s v="Hamble Lane (Woodlands)"/>
    <s v="HL"/>
    <x v="14"/>
    <n v="2500438"/>
    <x v="7"/>
    <d v="2024-07-31T00:00:00"/>
    <d v="2024-09-04T00:00:00"/>
    <n v="841.84999999991851"/>
    <n v="24.564681356538575"/>
    <n v="12.82081490424769"/>
    <n v="1.5029999999999999"/>
    <m/>
    <n v="2"/>
    <m/>
  </r>
  <r>
    <s v="Hamble Lane 4"/>
    <s v="HL4"/>
    <x v="16"/>
    <s v="2500440"/>
    <x v="7"/>
    <d v="2024-07-31T00:00:00"/>
    <d v="2024-09-04T00:00:00"/>
    <n v="841.91666666662786"/>
    <n v="15.884883301990239"/>
    <n v="8.2906489050053445"/>
    <n v="0.97199999999999998"/>
    <m/>
    <n v="2"/>
    <m/>
  </r>
  <r>
    <s v="Hamble Primary School"/>
    <s v="HPS"/>
    <x v="59"/>
    <s v="2500441"/>
    <x v="7"/>
    <d v="2024-07-31T00:00:00"/>
    <d v="2024-09-04T00:00:00"/>
    <n v="841.91666666662786"/>
    <n v="18.614076214986508"/>
    <n v="9.7150710934167588"/>
    <n v="1.139"/>
    <m/>
    <n v="2"/>
    <m/>
  </r>
  <r>
    <s v="Hound Parish Office"/>
    <s v="HPO"/>
    <x v="17"/>
    <s v="2500442"/>
    <x v="7"/>
    <d v="2024-07-31T00:00:00"/>
    <d v="2024-09-04T00:00:00"/>
    <n v="841.95000000006985"/>
    <n v="11.913190807054063"/>
    <n v="6.2177405047255032"/>
    <n v="0.72899999999999998"/>
    <m/>
    <n v="2"/>
    <m/>
  </r>
  <r>
    <s v="Swaythling road"/>
    <s v="SWA"/>
    <x v="18"/>
    <s v="2500443"/>
    <x v="7"/>
    <d v="2024-07-31T00:00:00"/>
    <d v="2024-09-04T00:00:00"/>
    <n v="841.78333333338378"/>
    <n v="21.689896054011015"/>
    <n v="11.320405038627879"/>
    <n v="1.327"/>
    <m/>
    <n v="3"/>
    <m/>
  </r>
  <r>
    <s v="Allington Lane"/>
    <s v="AL"/>
    <x v="19"/>
    <s v="2500444"/>
    <x v="7"/>
    <d v="2024-07-31T00:00:00"/>
    <d v="2024-09-04T00:00:00"/>
    <n v="841.83333333337214"/>
    <n v="16.50753118194341"/>
    <n v="8.6156217024756838"/>
    <n v="1.01"/>
    <m/>
    <n v="3"/>
    <m/>
  </r>
  <r>
    <s v="Jukes Walk"/>
    <s v="JW"/>
    <x v="20"/>
    <s v="2500445"/>
    <x v="7"/>
    <d v="2024-07-31T00:00:00"/>
    <d v="2024-09-04T00:00:00"/>
    <n v="841.79999999993015"/>
    <n v="12.37296626277128"/>
    <n v="6.4577068177303136"/>
    <n v="0.75700000000000001"/>
    <m/>
    <n v="3"/>
    <m/>
  </r>
  <r>
    <s v="Botley Road"/>
    <s v="BOT"/>
    <x v="21"/>
    <s v="2500446"/>
    <x v="7"/>
    <d v="2024-07-31T00:00:00"/>
    <d v="2024-09-04T00:00:00"/>
    <n v="841.81666666665114"/>
    <n v="23.012934724504966"/>
    <n v="12.010926265399252"/>
    <n v="1.4079999999999999"/>
    <m/>
    <n v="4"/>
    <m/>
  </r>
  <r>
    <s v="Wyvern School"/>
    <s v="WYV"/>
    <x v="22"/>
    <s v="2500447"/>
    <x v="7"/>
    <d v="2024-07-31T00:00:00"/>
    <d v="2024-09-04T00:00:00"/>
    <n v="841.8666666666395"/>
    <n v="18.010474342731023"/>
    <n v="9.4000388010078417"/>
    <n v="1.1020000000000001"/>
    <m/>
    <n v="4"/>
    <m/>
  </r>
  <r>
    <s v="Fair Oak Road/Sandy Lane"/>
    <s v="FORSL"/>
    <x v="23"/>
    <s v="2500448"/>
    <x v="7"/>
    <d v="2024-07-31T00:00:00"/>
    <d v="2024-09-04T00:00:00"/>
    <n v="841.8666666666395"/>
    <n v="22.635668751980457"/>
    <n v="11.814023356983538"/>
    <n v="1.385"/>
    <m/>
    <n v="4"/>
    <m/>
  </r>
  <r>
    <s v="Fair Oak Road"/>
    <s v="FOR"/>
    <x v="24"/>
    <s v="2500449"/>
    <x v="7"/>
    <d v="2024-07-31T00:00:00"/>
    <d v="2024-09-04T00:00:00"/>
    <n v="841.8666666666395"/>
    <n v="15.477240655686277"/>
    <n v="8.0778917827172645"/>
    <n v="0.94699999999999995"/>
    <m/>
    <n v="4"/>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5"/>
    <m/>
  </r>
  <r>
    <s v="Southampton Road Analyser (C)"/>
    <s v="SRAN(C)"/>
    <x v="34"/>
    <s v="2500459"/>
    <x v="7"/>
    <d v="2024-07-31T00:00:00"/>
    <d v="2024-09-04T00:00:00"/>
    <n v="842.10000000003492"/>
    <n v="30.831531884573"/>
    <n v="16.0916137184619"/>
    <n v="1.887"/>
    <m/>
    <n v="5"/>
    <m/>
  </r>
  <r>
    <s v="Chestnut Avenue"/>
    <s v="CA"/>
    <x v="35"/>
    <s v="2500460"/>
    <x v="7"/>
    <d v="2024-07-31T00:00:00"/>
    <d v="2024-09-04T00:00:00"/>
    <n v="842.13333333330229"/>
    <n v="17.138843017733372"/>
    <n v="8.9451163975643908"/>
    <n v="1.0489999999999999"/>
    <m/>
    <n v="5"/>
    <m/>
  </r>
  <r>
    <s v="Southampton Road 1"/>
    <s v="SR1"/>
    <x v="36"/>
    <s v="2500461"/>
    <x v="7"/>
    <d v="2024-07-31T00:00:00"/>
    <d v="2024-09-04T00:00:00"/>
    <n v="842.13333333330229"/>
    <n v="32.839918461052505"/>
    <n v="17.139832182177717"/>
    <n v="2.0099999999999998"/>
    <m/>
    <n v="5"/>
    <m/>
  </r>
  <r>
    <s v="Southampton Road 2"/>
    <s v="SR2"/>
    <x v="37"/>
    <s v="2500462"/>
    <x v="7"/>
    <d v="2024-07-31T00:00:00"/>
    <d v="2024-09-04T00:00:00"/>
    <n v="842.11666666675592"/>
    <n v="28.69056623191257"/>
    <n v="14.974199494735162"/>
    <n v="1.756"/>
    <m/>
    <n v="5"/>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s v="yes"/>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6"/>
    <m/>
  </r>
  <r>
    <s v="Steele Close (B)"/>
    <s v="SC(B)"/>
    <x v="48"/>
    <s v="2500473"/>
    <x v="7"/>
    <d v="2024-07-31T00:00:00"/>
    <d v="2024-09-04T00:00:00"/>
    <n v="842.15000000002328"/>
    <n v="14.508094757465608"/>
    <n v="7.5720745080718208"/>
    <n v="0.88800000000000001"/>
    <m/>
    <n v="6"/>
    <m/>
  </r>
  <r>
    <s v="Steele Close (C)"/>
    <s v="SC(C)"/>
    <x v="49"/>
    <s v="2500474"/>
    <x v="7"/>
    <d v="2024-07-31T00:00:00"/>
    <d v="2024-09-04T00:00:00"/>
    <n v="842.15000000002328"/>
    <n v="14.524432702012303"/>
    <n v="7.5806016190043337"/>
    <n v="0.88900000000000001"/>
    <m/>
    <n v="6"/>
    <m/>
  </r>
  <r>
    <s v="Medina Close"/>
    <s v="MC"/>
    <x v="50"/>
    <s v="2500475"/>
    <x v="7"/>
    <d v="2024-07-31T00:00:00"/>
    <d v="2024-09-04T00:00:00"/>
    <n v="842.23333333345363"/>
    <n v="15.486838959905969"/>
    <n v="8.0829013360678328"/>
    <n v="0.94799999999999995"/>
    <m/>
    <n v="6"/>
    <m/>
  </r>
  <r>
    <s v="Porteous Crescent (A)"/>
    <s v="PC(A)"/>
    <x v="51"/>
    <s v="2500476"/>
    <x v="7"/>
    <d v="2024-07-31T00:00:00"/>
    <d v="2024-09-04T00:00:00"/>
    <n v="842.36666666669771"/>
    <n v="12.919990107237069"/>
    <n v="6.7432098680778028"/>
    <n v="0.79100000000000004"/>
    <m/>
    <n v="6"/>
    <m/>
  </r>
  <r>
    <s v="Nuffield Hospital"/>
    <s v="NH"/>
    <x v="52"/>
    <s v="2500477"/>
    <x v="7"/>
    <d v="2024-07-31T00:00:00"/>
    <d v="2024-09-04T00:00:00"/>
    <n v="842.25"/>
    <n v="15.323172454734342"/>
    <n v="7.997480404349866"/>
    <n v="0.93799999999999994"/>
    <m/>
    <n v="7"/>
    <m/>
  </r>
  <r>
    <s v="Ashdown Road"/>
    <s v="AR"/>
    <x v="53"/>
    <s v="2500478"/>
    <x v="7"/>
    <d v="2024-07-31T00:00:00"/>
    <d v="2024-09-04T00:00:00"/>
    <n v="842.25"/>
    <n v="5.2765295339863467"/>
    <n v="2.7539298194083228"/>
    <n v="0.32300000000000001"/>
    <m/>
    <n v="7"/>
    <m/>
  </r>
  <r>
    <s v="Chestnut Close"/>
    <s v="CC"/>
    <x v="54"/>
    <s v="2500479"/>
    <x v="7"/>
    <d v="2024-07-31T00:00:00"/>
    <d v="2024-09-04T00:00:00"/>
    <n v="842.29999999998836"/>
    <n v="20.320783568799996"/>
    <n v="10.605836935699372"/>
    <n v="1.244"/>
    <m/>
    <n v="8"/>
    <m/>
  </r>
  <r>
    <s v="Sparrow Square"/>
    <s v="SSQ"/>
    <x v="55"/>
    <s v="2500480"/>
    <x v="7"/>
    <d v="2024-07-31T00:00:00"/>
    <d v="2024-09-04T00:00:00"/>
    <n v="842.34999999997672"/>
    <n v="14.471981955244658"/>
    <n v="7.5532264902112001"/>
    <n v="0.88600000000000001"/>
    <m/>
    <n v="8"/>
    <m/>
  </r>
  <r>
    <s v="Dove Dale"/>
    <s v="DD (A)"/>
    <x v="56"/>
    <s v="2500481"/>
    <x v="7"/>
    <d v="2024-07-31T00:00:00"/>
    <d v="2024-09-04T00:00:00"/>
    <n v="842.46666666667443"/>
    <n v="16.887084751127485"/>
    <n v="8.813718554868208"/>
    <n v="1.034"/>
    <m/>
    <n v="8"/>
    <m/>
  </r>
  <r>
    <s v="Passfield Avenue"/>
    <s v="PA"/>
    <x v="57"/>
    <s v="2500482"/>
    <x v="7"/>
    <d v="2024-07-31T00:00:00"/>
    <d v="2024-09-04T00:00:00"/>
    <n v="842.23333333327901"/>
    <n v="16.565036609016779"/>
    <n v="8.6456349733908038"/>
    <n v="1.014"/>
    <m/>
    <n v="8"/>
    <m/>
  </r>
  <r>
    <s v="Mill Hill"/>
    <s v="MH"/>
    <x v="60"/>
    <s v="2522542"/>
    <x v="8"/>
    <d v="2024-09-04T00:00:00"/>
    <d v="2024-10-02T00:00:00"/>
    <n v="672.25000000011642"/>
    <n v="41.282116772027059"/>
    <n v="21.545989964523518"/>
    <n v="2.0169999999999999"/>
    <m/>
    <n v="1"/>
    <m/>
  </r>
  <r>
    <s v="High Street Botley"/>
    <s v="HSB"/>
    <x v="1"/>
    <s v="2522482"/>
    <x v="8"/>
    <d v="2024-09-04T00:00:00"/>
    <d v="2024-10-02T00:00:00"/>
    <n v="671.93333333329065"/>
    <n v="27.152149022722234"/>
    <n v="14.171267757161917"/>
    <n v="1.3260000000000001"/>
    <m/>
    <n v="1"/>
    <m/>
  </r>
  <r>
    <s v="High Street Botley 2 (A)"/>
    <s v="HSB2A"/>
    <x v="2"/>
    <s v="2522483"/>
    <x v="8"/>
    <d v="2024-09-04T00:00:00"/>
    <d v="2024-10-02T00:00:00"/>
    <n v="671.90000000002328"/>
    <n v="23.69275636255313"/>
    <n v="12.365739228889943"/>
    <n v="1.157"/>
    <m/>
    <n v="1"/>
    <m/>
  </r>
  <r>
    <s v="Kings Copse Avenue"/>
    <s v="KCA"/>
    <x v="3"/>
    <s v="2522484"/>
    <x v="8"/>
    <d v="2024-09-04T00:00:00"/>
    <d v="2024-10-02T00:00:00"/>
    <n v="671.90000000002328"/>
    <n v="29.098882274146931"/>
    <n v="15.187308076277104"/>
    <n v="1.421"/>
    <m/>
    <n v="1"/>
    <m/>
  </r>
  <r>
    <s v="Grange Road"/>
    <s v="GR"/>
    <x v="4"/>
    <s v="2522485"/>
    <x v="8"/>
    <d v="2024-09-04T00:00:00"/>
    <d v="2024-10-02T00:00:00"/>
    <n v="671.88333333330229"/>
    <n v="22.771822489024448"/>
    <n v="11.885084806380192"/>
    <n v="1.1120000000000001"/>
    <m/>
    <n v="1"/>
    <m/>
  </r>
  <r>
    <s v="Pavilion Road"/>
    <s v="PAV"/>
    <x v="58"/>
    <s v="2522486"/>
    <x v="8"/>
    <d v="2024-09-04T00:00:00"/>
    <d v="2024-10-02T00:00:00"/>
    <n v="671.88333333347691"/>
    <n v="12.041215488797565"/>
    <n v="6.2845592321490429"/>
    <n v="0.58799999999999997"/>
    <m/>
    <n v="1"/>
    <m/>
  </r>
  <r>
    <s v="Upper Northam Close"/>
    <s v="UNC"/>
    <x v="5"/>
    <s v="2522488"/>
    <x v="8"/>
    <d v="2024-09-04T00:00:00"/>
    <d v="2024-10-02T00:00:00"/>
    <n v="671.85000000003492"/>
    <n v="15.400413782837632"/>
    <n v="8.0377942499152564"/>
    <n v="0.752"/>
    <m/>
    <n v="1"/>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2"/>
    <m/>
  </r>
  <r>
    <s v="Providence Hill 1"/>
    <s v="PH1"/>
    <x v="10"/>
    <s v="2522494"/>
    <x v="8"/>
    <d v="2024-09-04T00:00:00"/>
    <d v="2024-10-02T00:00:00"/>
    <n v="671.83333333331393"/>
    <n v="25.558767551476798"/>
    <n v="13.339649035217535"/>
    <n v="1.248"/>
    <m/>
    <n v="2"/>
    <m/>
  </r>
  <r>
    <s v="Providence Hill 3"/>
    <s v="PH3"/>
    <x v="11"/>
    <s v="2522495"/>
    <x v="8"/>
    <d v="2024-09-04T00:00:00"/>
    <d v="2024-10-02T00:00:00"/>
    <n v="671.83333333331393"/>
    <n v="22.200083354007091"/>
    <n v="11.586682335076771"/>
    <n v="1.0840000000000001"/>
    <m/>
    <n v="2"/>
    <m/>
  </r>
  <r>
    <s v="Hamble Lane 2 (Tesco)"/>
    <s v="HL2"/>
    <x v="13"/>
    <s v="2522496"/>
    <x v="8"/>
    <d v="2024-09-04T00:00:00"/>
    <d v="2024-10-02T00:00:00"/>
    <n v="671.75000000005821"/>
    <n v="34.410301451429838"/>
    <n v="17.95944752162309"/>
    <n v="1.68"/>
    <m/>
    <n v="2"/>
    <m/>
  </r>
  <r>
    <s v="Hamble Lane (Woodlands)"/>
    <s v="HL"/>
    <x v="14"/>
    <s v="2522497"/>
    <x v="8"/>
    <d v="2024-09-04T00:00:00"/>
    <d v="2024-10-02T00:00:00"/>
    <n v="671.18333333346527"/>
    <n v="24.128046981694247"/>
    <n v="12.592926399631654"/>
    <n v="1.177"/>
    <s v="Contained an insect. Results may be compromised"/>
    <n v="2"/>
    <m/>
  </r>
  <r>
    <s v="Hamble Corner Fruit Farm"/>
    <s v="HCF"/>
    <x v="15"/>
    <s v="2522498"/>
    <x v="8"/>
    <d v="2024-09-04T00:00:00"/>
    <d v="2024-10-02T00:00:00"/>
    <n v="671.06666666676756"/>
    <n v="24.870356149410132"/>
    <n v="12.980352896351844"/>
    <n v="1.2130000000000001"/>
    <m/>
    <n v="2"/>
    <m/>
  </r>
  <r>
    <s v="Hamble Primary School"/>
    <s v="HPS"/>
    <x v="59"/>
    <s v="2522500"/>
    <x v="8"/>
    <d v="2024-09-04T00:00:00"/>
    <d v="2024-10-02T00:00:00"/>
    <n v="671.08333333331393"/>
    <n v="17.755312057618791"/>
    <n v="9.266864330698743"/>
    <n v="0.86599999999999999"/>
    <m/>
    <n v="2"/>
    <m/>
  </r>
  <r>
    <s v="Hound Parish Office"/>
    <s v="HPO"/>
    <x v="17"/>
    <s v="2522501"/>
    <x v="8"/>
    <d v="2024-09-04T00:00:00"/>
    <d v="2024-10-02T00:00:00"/>
    <n v="671.06666666659294"/>
    <n v="12.875996423605628"/>
    <n v="6.7202486553265279"/>
    <n v="0.628"/>
    <m/>
    <n v="2"/>
    <m/>
  </r>
  <r>
    <s v="Swaythling road"/>
    <s v="SWA"/>
    <x v="18"/>
    <s v="2522502"/>
    <x v="8"/>
    <d v="2024-09-04T00:00:00"/>
    <d v="2024-10-02T00:00:00"/>
    <n v="671.19999999983702"/>
    <n v="19.617644517287243"/>
    <n v="10.238854132195847"/>
    <n v="0.95699999999999996"/>
    <s v="Contained water droplets. Results may be compromised"/>
    <n v="3"/>
    <m/>
  </r>
  <r>
    <s v="Allington Lane"/>
    <s v="AL"/>
    <x v="19"/>
    <s v="2522503"/>
    <x v="8"/>
    <d v="2024-09-04T00:00:00"/>
    <d v="2024-10-02T00:00:00"/>
    <n v="671.13333333330229"/>
    <n v="14.494307638820576"/>
    <n v="7.5648787258980041"/>
    <n v="0.70699999999999996"/>
    <m/>
    <n v="3"/>
    <m/>
  </r>
  <r>
    <s v="Jukes Walk"/>
    <s v="JW"/>
    <x v="20"/>
    <s v="2522504"/>
    <x v="8"/>
    <d v="2024-09-04T00:00:00"/>
    <d v="2024-10-02T00:00:00"/>
    <n v="671.15000000002328"/>
    <n v="16.462008492884777"/>
    <n v="8.5918624701903852"/>
    <n v="0.80300000000000005"/>
    <m/>
    <n v="3"/>
    <m/>
  </r>
  <r>
    <s v="Botley Road"/>
    <s v="BOT"/>
    <x v="21"/>
    <s v="2522505"/>
    <x v="8"/>
    <d v="2024-09-04T00:00:00"/>
    <d v="2024-10-02T00:00:00"/>
    <n v="671.18333333346527"/>
    <n v="27.325986938486345"/>
    <n v="14.261997358291412"/>
    <n v="1.333"/>
    <m/>
    <n v="4"/>
    <m/>
  </r>
  <r>
    <s v="Wyvern School"/>
    <s v="WYV"/>
    <x v="22"/>
    <s v="2522506"/>
    <x v="8"/>
    <d v="2024-09-04T00:00:00"/>
    <d v="2024-10-02T00:00:00"/>
    <n v="671.11666666675592"/>
    <n v="23.228371122752517"/>
    <n v="12.12336697429672"/>
    <n v="1.133"/>
    <m/>
    <n v="4"/>
    <m/>
  </r>
  <r>
    <s v="Fair Oak Road/Sandy Lane"/>
    <s v="FORSL"/>
    <x v="23"/>
    <s v="2522507"/>
    <x v="8"/>
    <d v="2024-09-04T00:00:00"/>
    <d v="2024-10-02T00:00:00"/>
    <n v="671.08333333331393"/>
    <n v="24.603203774991396"/>
    <n v="12.840920550621815"/>
    <n v="1.2"/>
    <m/>
    <n v="4"/>
    <m/>
  </r>
  <r>
    <s v="Fair Oak Road"/>
    <s v="FOR"/>
    <x v="24"/>
    <s v="2522508"/>
    <x v="8"/>
    <d v="2024-09-04T00:00:00"/>
    <d v="2024-10-02T00:00:00"/>
    <n v="671.08333333331393"/>
    <n v="15.643537066932032"/>
    <n v="8.1646853167703721"/>
    <n v="0.76300000000000001"/>
    <m/>
    <n v="4"/>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5"/>
    <m/>
  </r>
  <r>
    <s v="Campbell Road"/>
    <s v="CR"/>
    <x v="31"/>
    <s v="2522515"/>
    <x v="8"/>
    <d v="2024-09-04T00:00:00"/>
    <d v="2024-10-02T00:00:00"/>
    <n v="670.84999999991851"/>
    <n v="26.703760900353547"/>
    <n v="13.937244728785776"/>
    <n v="1.302"/>
    <m/>
    <n v="5"/>
    <m/>
  </r>
  <r>
    <s v="Southampton Road Analyser (A)"/>
    <s v="SRAN(A)"/>
    <x v="32"/>
    <s v="2522516"/>
    <x v="8"/>
    <d v="2024-09-04T00:00:00"/>
    <d v="2024-10-02T00:00:00"/>
    <n v="670.8666666666395"/>
    <n v="26.436476696811166"/>
    <n v="13.797743578711465"/>
    <n v="1.2889999999999999"/>
    <m/>
    <n v="5"/>
    <m/>
  </r>
  <r>
    <s v="Southampton Road Analyser (B)"/>
    <s v="SRAN(B)"/>
    <x v="33"/>
    <s v="2522517"/>
    <x v="8"/>
    <d v="2024-09-04T00:00:00"/>
    <d v="2024-10-02T00:00:00"/>
    <n v="670.8666666666395"/>
    <n v="27.502959852927674"/>
    <n v="14.354363180024883"/>
    <n v="1.341"/>
    <m/>
    <n v="5"/>
    <m/>
  </r>
  <r>
    <s v="Southampton Road Analyser (C)"/>
    <s v="SRAN(C)"/>
    <x v="34"/>
    <s v="2522518"/>
    <x v="8"/>
    <d v="2024-09-04T00:00:00"/>
    <d v="2024-10-02T00:00:00"/>
    <n v="670.8666666666395"/>
    <n v="26.026290867535582"/>
    <n v="13.583659116667841"/>
    <n v="1.2689999999999999"/>
    <m/>
    <n v="5"/>
    <m/>
  </r>
  <r>
    <s v="Chestnut Avenue"/>
    <s v="CA"/>
    <x v="35"/>
    <s v="2522519"/>
    <x v="8"/>
    <d v="2024-09-04T00:00:00"/>
    <d v="2024-10-02T00:00:00"/>
    <n v="670.81666666665114"/>
    <n v="21.474828691396556"/>
    <n v="11.208156937054572"/>
    <n v="1.0469999999999999"/>
    <m/>
    <n v="5"/>
    <m/>
  </r>
  <r>
    <s v="Southampton Road 1"/>
    <s v="SR1"/>
    <x v="36"/>
    <s v="2522520"/>
    <x v="8"/>
    <d v="2024-09-04T00:00:00"/>
    <d v="2024-10-02T00:00:00"/>
    <n v="670.81666666665114"/>
    <n v="40.79602126761008"/>
    <n v="21.292286674117996"/>
    <n v="1.9890000000000001"/>
    <m/>
    <n v="5"/>
    <m/>
  </r>
  <r>
    <s v="Southampton Road 2"/>
    <s v="SR2"/>
    <x v="37"/>
    <s v="2522521"/>
    <x v="8"/>
    <d v="2024-09-04T00:00:00"/>
    <d v="2024-10-02T00:00:00"/>
    <n v="670.83333333319752"/>
    <n v="32.242208198764295"/>
    <n v="16.827874842778861"/>
    <n v="1.5720000000000001"/>
    <m/>
    <n v="5"/>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6"/>
    <m/>
  </r>
  <r>
    <s v="Belmont Road"/>
    <s v="BEL"/>
    <x v="45"/>
    <s v="2522529"/>
    <x v="8"/>
    <d v="2024-09-04T00:00:00"/>
    <d v="2024-10-02T00:00:00"/>
    <n v="670.75000000011642"/>
    <n v="17.559007081621999"/>
    <n v="9.1644087064832984"/>
    <n v="0.85599999999999998"/>
    <m/>
    <n v="6"/>
    <m/>
  </r>
  <r>
    <s v="Leigh Road/J13"/>
    <s v="LR13"/>
    <x v="46"/>
    <s v="2522530"/>
    <x v="8"/>
    <d v="2024-09-04T00:00:00"/>
    <d v="2024-10-02T00:00:00"/>
    <n v="670.78333333338378"/>
    <n v="33.229179814642073"/>
    <n v="17.342995727892522"/>
    <n v="1.62"/>
    <m/>
    <n v="6"/>
    <m/>
  </r>
  <r>
    <s v="Steele Close (A)"/>
    <s v="SC(A)"/>
    <x v="47"/>
    <s v="2522531"/>
    <x v="8"/>
    <d v="2024-09-04T00:00:00"/>
    <d v="2024-10-02T00:00:00"/>
    <n v="670.71666666667443"/>
    <n v="15.81620008448656"/>
    <n v="8.2548017142414203"/>
    <n v="0.77100000000000002"/>
    <m/>
    <n v="6"/>
    <m/>
  </r>
  <r>
    <s v="Steele Close (B)"/>
    <s v="SC(B)"/>
    <x v="48"/>
    <s v="2522532"/>
    <x v="8"/>
    <d v="2024-09-04T00:00:00"/>
    <d v="2024-10-02T00:00:00"/>
    <n v="670.71666666667443"/>
    <n v="16.493158064756415"/>
    <n v="8.6081200755513656"/>
    <n v="0.80400000000000005"/>
    <m/>
    <n v="6"/>
    <m/>
  </r>
  <r>
    <s v="Steele Close (C)"/>
    <s v="SC(C)"/>
    <x v="49"/>
    <s v="2522533"/>
    <x v="8"/>
    <d v="2024-09-04T00:00:00"/>
    <d v="2024-10-02T00:00:00"/>
    <n v="670.71666666667443"/>
    <n v="15.898255597246543"/>
    <n v="8.2976281822789897"/>
    <n v="0.77500000000000002"/>
    <m/>
    <n v="6"/>
    <m/>
  </r>
  <r>
    <s v="Medina Close"/>
    <s v="MC"/>
    <x v="50"/>
    <s v="2522534"/>
    <x v="8"/>
    <d v="2024-09-04T00:00:00"/>
    <d v="2024-10-02T00:00:00"/>
    <n v="670.64999999996508"/>
    <n v="15.756224558265192"/>
    <n v="8.2234992475288067"/>
    <n v="0.76800000000000002"/>
    <m/>
    <n v="6"/>
    <m/>
  </r>
  <r>
    <s v="Porteous Crescent (A)"/>
    <s v="PC(A)"/>
    <x v="51"/>
    <s v="2522535"/>
    <x v="8"/>
    <d v="2024-09-04T00:00:00"/>
    <d v="2024-10-02T00:00:00"/>
    <n v="670.51666666672099"/>
    <n v="16.621197583951329"/>
    <n v="8.6749465469474583"/>
    <n v="0.81"/>
    <m/>
    <n v="6"/>
    <m/>
  </r>
  <r>
    <s v="Nuffield Hospital"/>
    <s v="NH"/>
    <x v="52"/>
    <s v="2522536"/>
    <x v="8"/>
    <d v="2024-09-04T00:00:00"/>
    <d v="2024-10-02T00:00:00"/>
    <n v="670.61666666669771"/>
    <n v="16.413549717920557"/>
    <n v="8.5665708339877646"/>
    <n v="0.8"/>
    <m/>
    <n v="7"/>
    <m/>
  </r>
  <r>
    <s v="Ashdown Road"/>
    <s v="AR"/>
    <x v="53"/>
    <s v="2522537"/>
    <x v="8"/>
    <d v="2024-09-04T00:00:00"/>
    <d v="2024-10-02T00:00:00"/>
    <n v="670.64999999996508"/>
    <n v="5.6418772832329793"/>
    <n v="2.9446123607687786"/>
    <n v="0.27500000000000002"/>
    <m/>
    <n v="7"/>
    <m/>
  </r>
  <r>
    <s v="Chestnut Close"/>
    <s v="CC"/>
    <x v="54"/>
    <s v="2522538"/>
    <x v="8"/>
    <d v="2024-09-04T00:00:00"/>
    <d v="2024-10-02T00:00:00"/>
    <n v="670.54999999998836"/>
    <n v="20.826761613601136"/>
    <n v="10.869917334864894"/>
    <n v="1.0149999999999999"/>
    <m/>
    <n v="8"/>
    <m/>
  </r>
  <r>
    <s v="Sparrow Square"/>
    <s v="SSQ"/>
    <x v="55"/>
    <s v="2522539"/>
    <x v="8"/>
    <d v="2024-09-04T00:00:00"/>
    <d v="2024-10-02T00:00:00"/>
    <n v="670.53333333326736"/>
    <n v="20.560525949494963"/>
    <n v="10.730963439193614"/>
    <n v="1.002"/>
    <m/>
    <n v="8"/>
    <m/>
  </r>
  <r>
    <s v="Dove Dale"/>
    <s v="DD (A)"/>
    <x v="56"/>
    <s v="2522540"/>
    <x v="8"/>
    <d v="2024-09-04T00:00:00"/>
    <d v="2024-10-02T00:00:00"/>
    <n v="670.38333333330229"/>
    <n v="23.110112124904731"/>
    <n v="12.061645159136081"/>
    <n v="1.1259999999999999"/>
    <m/>
    <n v="8"/>
    <m/>
  </r>
  <r>
    <s v="Passfield Avenue"/>
    <s v="PA"/>
    <x v="57"/>
    <s v="2522541"/>
    <x v="8"/>
    <d v="2024-09-04T00:00:00"/>
    <d v="2024-10-02T00:00:00"/>
    <n v="670.5"/>
    <n v="20.192178970917226"/>
    <n v="10.538715538057009"/>
    <n v="0.98399999999999999"/>
    <m/>
    <n v="8"/>
    <m/>
  </r>
  <r>
    <s v="Mill Hill"/>
    <s v="MH"/>
    <x v="60"/>
    <s v="2536758"/>
    <x v="9"/>
    <d v="2024-10-02T00:00:00"/>
    <d v="2024-11-06T00:00:00"/>
    <n v="840.48333333333721"/>
    <n v="30.563429375954172"/>
    <n v="15.951685478055413"/>
    <n v="1.867"/>
    <m/>
    <n v="1"/>
    <m/>
  </r>
  <r>
    <s v="High Street Botley"/>
    <s v="HSB"/>
    <x v="1"/>
    <s v="2536759"/>
    <x v="9"/>
    <d v="2024-10-02T00:00:00"/>
    <d v="2024-11-06T00:00:00"/>
    <n v="840.48333333333721"/>
    <n v="26.830991294691422"/>
    <n v="14.003648901195941"/>
    <n v="1.639"/>
    <m/>
    <n v="1"/>
    <m/>
  </r>
  <r>
    <s v="High Street Botley 2 (A)"/>
    <s v="HSB2A"/>
    <x v="2"/>
    <s v="2536760"/>
    <x v="9"/>
    <d v="2024-10-02T00:00:00"/>
    <d v="2024-11-06T00:00:00"/>
    <n v="840.53333333332557"/>
    <n v="27.107674492386035"/>
    <n v="14.148055580577264"/>
    <n v="1.6559999999999999"/>
    <m/>
    <n v="1"/>
    <m/>
  </r>
  <r>
    <s v="Kings Copse Avenue"/>
    <s v="KCA"/>
    <x v="3"/>
    <s v="2536761"/>
    <x v="9"/>
    <d v="2024-10-02T00:00:00"/>
    <d v="2024-11-06T00:00:00"/>
    <n v="840.53333333332557"/>
    <n v="28.171683454949502"/>
    <n v="14.703383849138572"/>
    <n v="1.7210000000000001"/>
    <m/>
    <n v="1"/>
    <m/>
  </r>
  <r>
    <s v="Grange Road"/>
    <s v="GR"/>
    <x v="4"/>
    <s v="2536762"/>
    <x v="9"/>
    <d v="2024-10-02T00:00:00"/>
    <d v="2024-11-06T00:00:00"/>
    <n v="840.53333333332557"/>
    <n v="22.835269273477369"/>
    <n v="11.918198994508021"/>
    <n v="1.395"/>
    <m/>
    <n v="1"/>
    <m/>
  </r>
  <r>
    <s v="Pavilion Road"/>
    <s v="PAV"/>
    <x v="58"/>
    <s v="2536763"/>
    <x v="9"/>
    <d v="2024-10-02T00:00:00"/>
    <d v="2024-11-06T00:00:00"/>
    <n v="840.54999999987194"/>
    <n v="15.632437094761764"/>
    <n v="8.1588920118798356"/>
    <n v="0.95499999999999996"/>
    <m/>
    <n v="1"/>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2"/>
    <m/>
  </r>
  <r>
    <s v="Providence Hill 1"/>
    <s v="PH1"/>
    <x v="10"/>
    <s v="2536770"/>
    <x v="9"/>
    <d v="2024-10-02T00:00:00"/>
    <d v="2024-11-06T00:00:00"/>
    <n v="840.86666666669771"/>
    <n v="27.129654324901875"/>
    <n v="14.159527309447743"/>
    <n v="1.6579999999999999"/>
    <m/>
    <n v="2"/>
    <m/>
  </r>
  <r>
    <s v="Providence Hill 3"/>
    <s v="PH3"/>
    <x v="11"/>
    <s v="2536771"/>
    <x v="9"/>
    <d v="2024-10-02T00:00:00"/>
    <d v="2024-11-06T00:00:00"/>
    <n v="840.86666666669771"/>
    <n v="22.024435899467992"/>
    <n v="11.495008298260956"/>
    <n v="1.3460000000000001"/>
    <m/>
    <n v="2"/>
    <m/>
  </r>
  <r>
    <s v="Hamble Lane 2 (Tesco)"/>
    <s v="HL2"/>
    <x v="13"/>
    <s v="2536772"/>
    <x v="9"/>
    <d v="2024-10-02T00:00:00"/>
    <d v="2024-11-06T00:00:00"/>
    <n v="840.86666666669771"/>
    <n v="30.500407516053741"/>
    <n v="15.918793066833894"/>
    <n v="1.8640000000000001"/>
    <m/>
    <n v="2"/>
    <m/>
  </r>
  <r>
    <s v="Hamble Lane (Woodlands)"/>
    <s v="HL"/>
    <x v="14"/>
    <s v="2536773"/>
    <x v="9"/>
    <d v="2024-10-02T00:00:00"/>
    <d v="2024-11-06T00:00:00"/>
    <n v="840.86666666652309"/>
    <n v="21.026300245781755"/>
    <n v="10.974060671076073"/>
    <n v="1.2849999999999999"/>
    <m/>
    <n v="2"/>
    <m/>
  </r>
  <r>
    <s v="Hamble Lane 4"/>
    <s v="HL4"/>
    <x v="16"/>
    <s v="2536775"/>
    <x v="9"/>
    <d v="2024-10-02T00:00:00"/>
    <d v="2024-11-06T00:00:00"/>
    <n v="840.88333333324408"/>
    <n v="19.405990525837986"/>
    <n v="10.128387539581412"/>
    <n v="1.1859999999999999"/>
    <m/>
    <n v="2"/>
    <m/>
  </r>
  <r>
    <s v="Hamble Primary School"/>
    <s v="HPS"/>
    <x v="59"/>
    <s v="2536776"/>
    <x v="9"/>
    <d v="2024-10-02T00:00:00"/>
    <d v="2024-11-06T00:00:00"/>
    <n v="840.86666666669771"/>
    <n v="18.522779671766539"/>
    <n v="9.6674215405879647"/>
    <n v="1.1319999999999999"/>
    <m/>
    <n v="2"/>
    <m/>
  </r>
  <r>
    <s v="Hound Parish Office"/>
    <s v="HPO"/>
    <x v="17"/>
    <s v="2536777"/>
    <x v="9"/>
    <d v="2024-10-02T00:00:00"/>
    <d v="2024-11-06T00:00:00"/>
    <n v="840.79999999998836"/>
    <n v="16.118714319695751"/>
    <n v="8.4126901459789938"/>
    <n v="0.98499999999999999"/>
    <m/>
    <n v="2"/>
    <m/>
  </r>
  <r>
    <s v="Allington Lane"/>
    <s v="AL"/>
    <x v="19"/>
    <s v="2536779"/>
    <x v="9"/>
    <d v="2024-10-02T00:00:00"/>
    <d v="2024-11-06T00:00:00"/>
    <n v="840.70000000001164"/>
    <n v="17.937271321517535"/>
    <n v="9.3618326312722004"/>
    <n v="1.0960000000000001"/>
    <s v="found on floor"/>
    <n v="3"/>
    <m/>
  </r>
  <r>
    <s v="Jukes Walk"/>
    <s v="JW"/>
    <x v="20"/>
    <s v="2536780"/>
    <x v="9"/>
    <d v="2024-10-02T00:00:00"/>
    <d v="2024-11-06T00:00:00"/>
    <n v="840.86666666669771"/>
    <n v="18.179159200823875"/>
    <n v="9.4880789148350075"/>
    <n v="1.111"/>
    <s v="contained a web"/>
    <n v="3"/>
    <m/>
  </r>
  <r>
    <s v="Botley Road"/>
    <s v="BOT"/>
    <x v="21"/>
    <s v="2536781"/>
    <x v="9"/>
    <d v="2024-10-02T00:00:00"/>
    <d v="2024-11-06T00:00:00"/>
    <n v="840.84999999997672"/>
    <n v="22.908485461141144"/>
    <n v="11.956412036086192"/>
    <n v="1.4"/>
    <m/>
    <n v="4"/>
    <m/>
  </r>
  <r>
    <s v="Wyvern School"/>
    <s v="WYV"/>
    <x v="22"/>
    <s v="2536782"/>
    <x v="9"/>
    <d v="2024-10-02T00:00:00"/>
    <d v="2024-11-06T00:00:00"/>
    <n v="840.89999999996508"/>
    <m/>
    <n v="8.1298767524906488"/>
    <n v="0.95199999999999996"/>
    <s v="dirty when received, 15.5768438577721"/>
    <n v="4"/>
    <s v="yes"/>
  </r>
  <r>
    <s v="Fair Oak Road/Sandy Lane"/>
    <s v="FORSL"/>
    <x v="23"/>
    <s v="2536783"/>
    <x v="9"/>
    <d v="2024-10-02T00:00:00"/>
    <d v="2024-11-06T00:00:00"/>
    <n v="840.9000000001397"/>
    <n v="25.492355809247758"/>
    <n v="13.30498737434643"/>
    <n v="1.5580000000000001"/>
    <m/>
    <n v="4"/>
    <m/>
  </r>
  <r>
    <s v="Fair Oak Road"/>
    <s v="FOR"/>
    <x v="24"/>
    <s v="2536784"/>
    <x v="9"/>
    <d v="2024-10-02T00:00:00"/>
    <d v="2024-11-06T00:00:00"/>
    <n v="840.89999999996508"/>
    <n v="17.982091806398653"/>
    <n v="9.3852253686840577"/>
    <n v="1.099"/>
    <m/>
    <n v="4"/>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5"/>
    <m/>
  </r>
  <r>
    <s v="Campbell Road"/>
    <s v="CR"/>
    <x v="31"/>
    <s v="2536791"/>
    <x v="9"/>
    <d v="2024-10-02T00:00:00"/>
    <d v="2024-11-06T00:00:00"/>
    <n v="841.00000000011642"/>
    <n v="28.221492271101923"/>
    <n v="14.729380099740045"/>
    <n v="1.7250000000000001"/>
    <m/>
    <n v="5"/>
    <m/>
  </r>
  <r>
    <s v="Southampton Road Analyser (A)"/>
    <s v="SRAN(A)"/>
    <x v="32"/>
    <s v="2536792"/>
    <x v="9"/>
    <d v="2024-10-02T00:00:00"/>
    <d v="2024-11-06T00:00:00"/>
    <n v="841.01666666666279"/>
    <n v="31.247525812013382"/>
    <n v="16.308729546979844"/>
    <n v="1.91"/>
    <m/>
    <n v="5"/>
    <m/>
  </r>
  <r>
    <s v="Southampton Road Analyser (B)"/>
    <s v="SRAN(B)"/>
    <x v="33"/>
    <s v="2536793"/>
    <x v="9"/>
    <d v="2024-10-02T00:00:00"/>
    <d v="2024-11-06T00:00:00"/>
    <n v="841.01666666666279"/>
    <n v="27.697414240700869"/>
    <n v="14.455852943998366"/>
    <n v="1.6930000000000001"/>
    <m/>
    <n v="5"/>
    <m/>
  </r>
  <r>
    <s v="Southampton Road Analyser (C)"/>
    <s v="SRAN(C)"/>
    <x v="34"/>
    <s v="2536794"/>
    <x v="9"/>
    <d v="2024-10-02T00:00:00"/>
    <d v="2024-11-06T00:00:00"/>
    <n v="841.01666666666279"/>
    <n v="31.574725035175824"/>
    <n v="16.479501584120996"/>
    <n v="1.93"/>
    <m/>
    <n v="5"/>
    <m/>
  </r>
  <r>
    <s v="Chestnut Avenue"/>
    <s v="CA"/>
    <x v="35"/>
    <s v="2536795"/>
    <x v="9"/>
    <d v="2024-10-02T00:00:00"/>
    <d v="2024-11-06T00:00:00"/>
    <n v="841.03333333338378"/>
    <n v="27.058839522807617"/>
    <n v="14.12256760063028"/>
    <n v="1.6539999999999999"/>
    <m/>
    <n v="5"/>
    <m/>
  </r>
  <r>
    <s v="Southampton Road 1"/>
    <s v="SR1"/>
    <x v="36"/>
    <s v="2536796"/>
    <x v="9"/>
    <d v="2024-10-02T00:00:00"/>
    <d v="2024-11-06T00:00:00"/>
    <n v="841.04999999993015"/>
    <n v="36.383111586710115"/>
    <n v="18.989097905381062"/>
    <n v="2.2240000000000002"/>
    <m/>
    <n v="5"/>
    <m/>
  </r>
  <r>
    <s v="Southampton Road 2"/>
    <s v="SR2"/>
    <x v="37"/>
    <s v="2536797"/>
    <x v="9"/>
    <d v="2024-10-02T00:00:00"/>
    <d v="2024-11-06T00:00:00"/>
    <n v="841.05000000010477"/>
    <n v="35.875972891024603"/>
    <n v="18.724411738530588"/>
    <n v="2.1930000000000001"/>
    <m/>
    <n v="5"/>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6"/>
    <m/>
  </r>
  <r>
    <s v="Belmont Road"/>
    <s v="BEL"/>
    <x v="45"/>
    <s v="2536805"/>
    <x v="9"/>
    <d v="2024-10-02T00:00:00"/>
    <d v="2024-11-06T00:00:00"/>
    <n v="841.16666666662786"/>
    <n v="14.001629482861752"/>
    <n v="7.3077398136021676"/>
    <n v="0.85599999999999998"/>
    <s v="was dirty when received &amp; contained droplets of water"/>
    <n v="6"/>
    <m/>
  </r>
  <r>
    <s v="Leigh Road/J13"/>
    <s v="LR13"/>
    <x v="46"/>
    <s v="2536806"/>
    <x v="9"/>
    <d v="2024-10-02T00:00:00"/>
    <d v="2024-11-06T00:00:00"/>
    <n v="841.09999999991851"/>
    <n v="42.00821781001477"/>
    <n v="21.924957103348003"/>
    <n v="2.5680000000000001"/>
    <m/>
    <n v="6"/>
    <m/>
  </r>
  <r>
    <s v="Steele Close (A)"/>
    <s v="SC(A)"/>
    <x v="47"/>
    <s v="2536807"/>
    <x v="9"/>
    <d v="2024-10-02T00:00:00"/>
    <d v="2024-11-06T00:00:00"/>
    <n v="841.06666666665114"/>
    <n v="23.115250871909115"/>
    <n v="12.064327177405593"/>
    <n v="1.413"/>
    <m/>
    <n v="6"/>
    <m/>
  </r>
  <r>
    <s v="Steele Close (B)"/>
    <s v="SC(B)"/>
    <x v="48"/>
    <s v="2536808"/>
    <x v="9"/>
    <d v="2024-10-02T00:00:00"/>
    <d v="2024-11-06T00:00:00"/>
    <n v="841.06666666665114"/>
    <n v="23.720533449588263"/>
    <n v="12.380236664712038"/>
    <n v="1.45"/>
    <m/>
    <n v="6"/>
    <m/>
  </r>
  <r>
    <s v="Steele Close (C)"/>
    <s v="SC(C)"/>
    <x v="49"/>
    <s v="2536809"/>
    <x v="9"/>
    <d v="2024-10-02T00:00:00"/>
    <d v="2024-11-06T00:00:00"/>
    <n v="841.06666666665114"/>
    <n v="21.855608750793049"/>
    <n v="11.406893920038126"/>
    <n v="1.3360000000000001"/>
    <m/>
    <n v="6"/>
    <m/>
  </r>
  <r>
    <s v="Medina Close"/>
    <s v="MC"/>
    <x v="50"/>
    <s v="2536810"/>
    <x v="9"/>
    <d v="2024-10-02T00:00:00"/>
    <d v="2024-11-06T00:00:00"/>
    <n v="841.06666666665114"/>
    <n v="21.462993024730899"/>
    <n v="11.201979658001514"/>
    <n v="1.3120000000000001"/>
    <m/>
    <n v="6"/>
    <m/>
  </r>
  <r>
    <s v="Porteous Crescent (A)"/>
    <s v="PC(A)"/>
    <x v="51"/>
    <s v="2536811"/>
    <x v="9"/>
    <d v="2024-10-02T00:00:00"/>
    <d v="2024-11-06T00:00:00"/>
    <n v="841.06666666665114"/>
    <n v="21.970121670894507"/>
    <n v="11.466660579798804"/>
    <n v="1.343"/>
    <m/>
    <n v="6"/>
    <m/>
  </r>
  <r>
    <s v="Nuffield Hospital"/>
    <s v="NH"/>
    <x v="52"/>
    <s v="2536812"/>
    <x v="9"/>
    <d v="2024-10-02T00:00:00"/>
    <d v="2024-11-06T00:00:00"/>
    <n v="841.08333333337214"/>
    <n v="21.413491726938474"/>
    <n v="11.17614390758793"/>
    <n v="1.3089999999999999"/>
    <m/>
    <n v="7"/>
    <m/>
  </r>
  <r>
    <s v="Ashdown Road"/>
    <s v="AR"/>
    <x v="53"/>
    <s v="2536813"/>
    <x v="9"/>
    <d v="2024-10-02T00:00:00"/>
    <d v="2024-11-06T00:00:00"/>
    <n v="841.04999999993015"/>
    <n v="8.8667475179842103"/>
    <n v="4.6277387880919676"/>
    <n v="0.54200000000000004"/>
    <m/>
    <n v="7"/>
    <m/>
  </r>
  <r>
    <s v="Chestnut Close"/>
    <s v="CC"/>
    <x v="54"/>
    <s v="2536814"/>
    <x v="9"/>
    <d v="2024-10-02T00:00:00"/>
    <d v="2024-11-06T00:00:00"/>
    <n v="841.08333333337214"/>
    <n v="22.100555632615645"/>
    <n v="11.534736760237811"/>
    <n v="1.351"/>
    <m/>
    <n v="8"/>
    <m/>
  </r>
  <r>
    <s v="Sparrow Square"/>
    <s v="SSQ"/>
    <x v="55"/>
    <s v="2536815"/>
    <x v="9"/>
    <d v="2024-10-02T00:00:00"/>
    <d v="2024-11-06T00:00:00"/>
    <n v="841.04999999993015"/>
    <n v="20.383703703705397"/>
    <n v="10.638676254543526"/>
    <n v="1.246"/>
    <m/>
    <n v="8"/>
    <m/>
  </r>
  <r>
    <s v="Dove Dale"/>
    <s v="DD (A)"/>
    <x v="56"/>
    <s v="2536816"/>
    <x v="9"/>
    <d v="2024-10-02T00:00:00"/>
    <d v="2024-11-06T00:00:00"/>
    <n v="841.05000000010477"/>
    <n v="19.696612567621351"/>
    <n v="10.280069189781498"/>
    <n v="1.204"/>
    <m/>
    <n v="8"/>
    <m/>
  </r>
  <r>
    <s v="Passfield Avenue"/>
    <s v="PA"/>
    <x v="57"/>
    <n v="2536817"/>
    <x v="9"/>
    <d v="2024-10-02T00:00:00"/>
    <d v="2024-11-06T00:00:00"/>
    <n v="841.08333333337214"/>
    <n v="25.454081838897071"/>
    <n v="13.285011398171749"/>
    <n v="1.556"/>
    <m/>
    <n v="8"/>
    <m/>
  </r>
  <r>
    <s v="Mill Hill"/>
    <s v="MH"/>
    <x v="60"/>
    <n v="2558143"/>
    <x v="10"/>
    <d v="2024-06-11T00:00:00"/>
    <d v="2024-04-12T00:00:00"/>
    <n v="671.65"/>
    <n v="39"/>
    <n v="20.36"/>
    <n v="1.9"/>
    <m/>
    <n v="1"/>
    <m/>
  </r>
  <r>
    <s v="High Street Botley"/>
    <s v="HSB"/>
    <x v="1"/>
    <n v="2558144"/>
    <x v="10"/>
    <d v="2024-06-11T00:00:00"/>
    <d v="2024-04-12T00:00:00"/>
    <n v="671.68"/>
    <n v="26.92"/>
    <n v="14.05"/>
    <n v="1.31"/>
    <m/>
    <n v="1"/>
    <m/>
  </r>
  <r>
    <s v="High Street Botley 2 (A)"/>
    <s v="HSB2A"/>
    <x v="2"/>
    <n v="2558145"/>
    <x v="10"/>
    <d v="2024-06-11T00:00:00"/>
    <d v="2024-04-12T00:00:00"/>
    <n v="671.62"/>
    <n v="30.73"/>
    <n v="16.04"/>
    <n v="1.5"/>
    <m/>
    <n v="1"/>
    <m/>
  </r>
  <r>
    <s v="Kings Copse Avenue"/>
    <s v="KCA"/>
    <x v="3"/>
    <n v="2558146"/>
    <x v="10"/>
    <d v="2024-06-11T00:00:00"/>
    <d v="2024-04-12T00:00:00"/>
    <n v="671.62"/>
    <n v="30.93"/>
    <n v="16.149999999999999"/>
    <n v="1.51"/>
    <m/>
    <n v="1"/>
    <m/>
  </r>
  <r>
    <s v="Grange Road"/>
    <s v="GR"/>
    <x v="4"/>
    <n v="2558147"/>
    <x v="10"/>
    <d v="2024-06-11T00:00:00"/>
    <d v="2024-04-12T00:00:00"/>
    <n v="671.63"/>
    <n v="30.61"/>
    <n v="15.97"/>
    <n v="1.49"/>
    <m/>
    <n v="1"/>
    <m/>
  </r>
  <r>
    <s v="Pavilion Road"/>
    <s v="PAV"/>
    <x v="58"/>
    <n v="2558148"/>
    <x v="10"/>
    <d v="2024-06-11T00:00:00"/>
    <d v="2024-04-12T00:00:00"/>
    <n v="671.62"/>
    <n v="16.16"/>
    <n v="8.44"/>
    <n v="0.79"/>
    <s v="Contained webs. Results may be compromised"/>
    <n v="1"/>
    <m/>
  </r>
  <r>
    <s v="Upper Northam Close"/>
    <s v="UNC"/>
    <x v="5"/>
    <n v="2558149"/>
    <x v="10"/>
    <d v="2024-06-11T00:00:00"/>
    <d v="2024-04-12T00:00:00"/>
    <n v="671.62"/>
    <n v="18.91"/>
    <n v="9.8699999999999992"/>
    <n v="0.92"/>
    <m/>
    <n v="1"/>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2"/>
    <m/>
  </r>
  <r>
    <s v="Providence Hill 2"/>
    <s v="PH2"/>
    <x v="12"/>
    <n v="2558154"/>
    <x v="10"/>
    <d v="2024-06-11T00:00:00"/>
    <d v="2024-04-12T00:00:00"/>
    <n v="671.28"/>
    <n v="36.159999999999997"/>
    <n v="18.87"/>
    <n v="1.76"/>
    <m/>
    <n v="2"/>
    <m/>
  </r>
  <r>
    <s v="Providence Hill 1"/>
    <s v="PH1"/>
    <x v="10"/>
    <n v="2558155"/>
    <x v="10"/>
    <d v="2024-06-11T00:00:00"/>
    <d v="2024-04-12T00:00:00"/>
    <n v="671.3"/>
    <n v="29.88"/>
    <n v="15.6"/>
    <n v="1.46"/>
    <m/>
    <n v="2"/>
    <m/>
  </r>
  <r>
    <s v="Providence Hill 3"/>
    <s v="PH3"/>
    <x v="11"/>
    <n v="2558156"/>
    <x v="10"/>
    <d v="2024-06-11T00:00:00"/>
    <d v="2024-04-12T00:00:00"/>
    <n v="671.3"/>
    <n v="29.66"/>
    <n v="15.48"/>
    <n v="1.45"/>
    <m/>
    <n v="2"/>
    <m/>
  </r>
  <r>
    <s v="Hamble Lane 2 (Tesco)"/>
    <s v="HL2"/>
    <x v="13"/>
    <n v="2558157"/>
    <x v="10"/>
    <d v="2024-06-11T00:00:00"/>
    <d v="2024-04-12T00:00:00"/>
    <n v="671.43"/>
    <n v="38.159999999999997"/>
    <n v="19.91"/>
    <n v="1.86"/>
    <s v="Contained webs. Results may be compromised"/>
    <n v="2"/>
    <m/>
  </r>
  <r>
    <s v="Hamble Lane (Woodlands)"/>
    <s v="HL"/>
    <x v="14"/>
    <n v="2558158"/>
    <x v="10"/>
    <d v="2024-06-11T00:00:00"/>
    <d v="2024-04-12T00:00:00"/>
    <n v="671.43"/>
    <n v="28.69"/>
    <n v="14.97"/>
    <n v="1.4"/>
    <m/>
    <n v="2"/>
    <m/>
  </r>
  <r>
    <s v="Hamble Corner Fruit Farm"/>
    <s v="HCF"/>
    <x v="15"/>
    <n v="2558159"/>
    <x v="10"/>
    <d v="2024-06-11T00:00:00"/>
    <d v="2024-04-12T00:00:00"/>
    <n v="671.43"/>
    <n v="26.66"/>
    <n v="13.91"/>
    <n v="1.3"/>
    <m/>
    <n v="2"/>
    <m/>
  </r>
  <r>
    <s v="Hamble Lane 4"/>
    <s v="HL4"/>
    <x v="16"/>
    <n v="2558160"/>
    <x v="10"/>
    <d v="2024-06-11T00:00:00"/>
    <d v="2024-04-12T00:00:00"/>
    <n v="671.42"/>
    <n v="23.28"/>
    <n v="12.15"/>
    <n v="1.1399999999999999"/>
    <m/>
    <n v="2"/>
    <m/>
  </r>
  <r>
    <s v="Hamble Primary School"/>
    <s v="HPS"/>
    <x v="59"/>
    <n v="2558161"/>
    <x v="10"/>
    <d v="2024-06-11T00:00:00"/>
    <d v="2024-04-12T00:00:00"/>
    <n v="671.42"/>
    <n v="21.76"/>
    <n v="11.36"/>
    <n v="1.06"/>
    <s v="Contained webs. Results may be compromised"/>
    <n v="2"/>
    <m/>
  </r>
  <r>
    <s v="Hound Parish Office"/>
    <s v="HPO"/>
    <x v="17"/>
    <n v="2558162"/>
    <x v="10"/>
    <d v="2024-06-11T00:00:00"/>
    <d v="2024-04-12T00:00:00"/>
    <n v="671.45"/>
    <n v="19.41"/>
    <n v="10.130000000000001"/>
    <n v="0.95"/>
    <m/>
    <n v="2"/>
    <m/>
  </r>
  <r>
    <s v="Swaythling road"/>
    <s v="SWA"/>
    <x v="18"/>
    <n v="2558163"/>
    <x v="10"/>
    <d v="2024-06-11T00:00:00"/>
    <d v="2024-04-12T00:00:00"/>
    <n v="671.5"/>
    <n v="24.9"/>
    <n v="12.99"/>
    <n v="1.22"/>
    <m/>
    <n v="3"/>
    <m/>
  </r>
  <r>
    <s v="Allington Lane"/>
    <s v="AL"/>
    <x v="19"/>
    <n v="2558164"/>
    <x v="10"/>
    <d v="2024-06-11T00:00:00"/>
    <d v="2024-04-12T00:00:00"/>
    <n v="671.48"/>
    <n v="21.95"/>
    <n v="11.45"/>
    <n v="1.07"/>
    <s v="Contained webs. Results may be compromised"/>
    <n v="3"/>
    <m/>
  </r>
  <r>
    <s v="Jukes Walk"/>
    <s v="JW"/>
    <x v="20"/>
    <n v="2558165"/>
    <x v="10"/>
    <d v="2024-06-11T00:00:00"/>
    <d v="2024-04-12T00:00:00"/>
    <n v="671.3"/>
    <n v="24.19"/>
    <n v="12.62"/>
    <n v="1.18"/>
    <m/>
    <n v="3"/>
    <m/>
  </r>
  <r>
    <s v="Wyvern School"/>
    <s v="WYV"/>
    <x v="22"/>
    <n v="2558167"/>
    <x v="10"/>
    <d v="2024-06-11T00:00:00"/>
    <d v="2024-04-12T00:00:00"/>
    <n v="671.27"/>
    <n v="30.5"/>
    <n v="15.92"/>
    <n v="1.49"/>
    <s v="Contained webs. Results may be compromised"/>
    <n v="4"/>
    <m/>
  </r>
  <r>
    <s v="Fair Oak Road/Sandy Lane"/>
    <s v="FORSL"/>
    <x v="23"/>
    <n v="2558168"/>
    <x v="10"/>
    <d v="2024-06-11T00:00:00"/>
    <d v="2024-04-12T00:00:00"/>
    <n v="671.25"/>
    <n v="26.85"/>
    <n v="14.01"/>
    <n v="1.31"/>
    <m/>
    <n v="4"/>
    <m/>
  </r>
  <r>
    <s v="Fair Oak Road"/>
    <s v="FOR"/>
    <x v="24"/>
    <n v="2558169"/>
    <x v="10"/>
    <d v="2024-06-11T00:00:00"/>
    <d v="2024-04-12T00:00:00"/>
    <n v="671.25"/>
    <n v="19.78"/>
    <n v="10.32"/>
    <n v="0.97"/>
    <m/>
    <n v="4"/>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5"/>
    <m/>
  </r>
  <r>
    <s v="Campbell Road 3"/>
    <s v="CR3"/>
    <x v="30"/>
    <n v="2558175"/>
    <x v="10"/>
    <d v="2024-06-11T00:00:00"/>
    <d v="2024-04-12T00:00:00"/>
    <n v="671.1"/>
    <n v="16.649999999999999"/>
    <n v="8.69"/>
    <n v="0.81"/>
    <m/>
    <n v="5"/>
    <m/>
  </r>
  <r>
    <s v="Campbell Road"/>
    <s v="CR"/>
    <x v="31"/>
    <n v="2558176"/>
    <x v="10"/>
    <d v="2024-06-11T00:00:00"/>
    <d v="2024-04-12T00:00:00"/>
    <n v="671.05"/>
    <n v="27.54"/>
    <n v="14.37"/>
    <n v="1.34"/>
    <s v="Contained webs. Results may be compromised"/>
    <n v="5"/>
    <m/>
  </r>
  <r>
    <s v="Southampton Road Analyser (A)"/>
    <s v="SRAN(A)"/>
    <x v="32"/>
    <n v="2558177"/>
    <x v="10"/>
    <d v="2024-06-11T00:00:00"/>
    <d v="2024-04-12T00:00:00"/>
    <n v="671.1"/>
    <n v="34.18"/>
    <n v="17.84"/>
    <n v="1.67"/>
    <m/>
    <n v="5"/>
    <m/>
  </r>
  <r>
    <s v="Southampton Road Analyser (B)"/>
    <s v="SRAN(B)"/>
    <x v="33"/>
    <n v="2558178"/>
    <x v="10"/>
    <d v="2024-06-11T00:00:00"/>
    <d v="2024-04-12T00:00:00"/>
    <n v="671.1"/>
    <n v="32.76"/>
    <n v="17.100000000000001"/>
    <n v="1.6"/>
    <m/>
    <n v="5"/>
    <m/>
  </r>
  <r>
    <s v="Southampton Road Analyser (C)"/>
    <s v="SRAN(C)"/>
    <x v="34"/>
    <n v="2558179"/>
    <x v="10"/>
    <d v="2024-06-11T00:00:00"/>
    <d v="2024-04-12T00:00:00"/>
    <n v="671.1"/>
    <n v="33.07"/>
    <n v="17.260000000000002"/>
    <n v="1.61"/>
    <m/>
    <n v="5"/>
    <m/>
  </r>
  <r>
    <s v="Chestnut Avenue"/>
    <s v="CA"/>
    <x v="35"/>
    <n v="2558180"/>
    <x v="10"/>
    <d v="2024-06-11T00:00:00"/>
    <d v="2024-04-12T00:00:00"/>
    <n v="671.07"/>
    <n v="26.55"/>
    <n v="13.86"/>
    <n v="1.3"/>
    <m/>
    <n v="5"/>
    <m/>
  </r>
  <r>
    <s v="Southampton Road 1"/>
    <s v="SR1"/>
    <x v="36"/>
    <n v="2558181"/>
    <x v="10"/>
    <d v="2024-06-11T00:00:00"/>
    <d v="2024-04-12T00:00:00"/>
    <n v="671.05"/>
    <n v="45.11"/>
    <n v="23.54"/>
    <n v="2.2000000000000002"/>
    <m/>
    <n v="5"/>
    <m/>
  </r>
  <r>
    <s v="Southampton Road 2"/>
    <s v="SR2"/>
    <x v="37"/>
    <n v="2558182"/>
    <x v="10"/>
    <d v="2024-06-11T00:00:00"/>
    <d v="2024-04-12T00:00:00"/>
    <n v="671.03"/>
    <n v="40.82"/>
    <n v="21.31"/>
    <n v="1.99"/>
    <m/>
    <n v="5"/>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6"/>
    <m/>
  </r>
  <r>
    <s v="Woodside Avenue"/>
    <s v="WA"/>
    <x v="44"/>
    <n v="2558189"/>
    <x v="10"/>
    <d v="2024-06-11T00:00:00"/>
    <d v="2024-04-12T00:00:00"/>
    <n v="670.93"/>
    <n v="31.91"/>
    <n v="16.649999999999999"/>
    <n v="1.56"/>
    <m/>
    <n v="6"/>
    <m/>
  </r>
  <r>
    <s v="Belmont Road"/>
    <s v="BEL"/>
    <x v="45"/>
    <n v="2558190"/>
    <x v="10"/>
    <d v="2024-06-11T00:00:00"/>
    <d v="2024-04-12T00:00:00"/>
    <n v="670.92"/>
    <n v="23.81"/>
    <n v="12.43"/>
    <n v="1.1599999999999999"/>
    <m/>
    <n v="6"/>
    <m/>
  </r>
  <r>
    <s v="Leigh Road/J13"/>
    <s v="LR13"/>
    <x v="46"/>
    <n v="2558191"/>
    <x v="10"/>
    <d v="2024-06-11T00:00:00"/>
    <d v="2024-04-12T00:00:00"/>
    <n v="670.93"/>
    <n v="42.74"/>
    <n v="22.31"/>
    <n v="2.08"/>
    <m/>
    <n v="6"/>
    <m/>
  </r>
  <r>
    <s v="Steele Close (A)"/>
    <s v="SC(A)"/>
    <x v="47"/>
    <n v="2558192"/>
    <x v="10"/>
    <d v="2024-06-11T00:00:00"/>
    <d v="2024-04-12T00:00:00"/>
    <n v="670.93"/>
    <n v="20.81"/>
    <n v="10.86"/>
    <n v="1.02"/>
    <m/>
    <n v="6"/>
    <m/>
  </r>
  <r>
    <s v="Steele Close (B)"/>
    <s v="SC(B)"/>
    <x v="48"/>
    <n v="2558193"/>
    <x v="10"/>
    <d v="2024-06-11T00:00:00"/>
    <d v="2024-04-12T00:00:00"/>
    <n v="670.93"/>
    <n v="21.57"/>
    <n v="11.26"/>
    <n v="1.05"/>
    <m/>
    <n v="6"/>
    <m/>
  </r>
  <r>
    <s v="Steele Close (C)"/>
    <s v="SC(C)"/>
    <x v="49"/>
    <n v="2558194"/>
    <x v="10"/>
    <d v="2024-06-11T00:00:00"/>
    <d v="2024-04-12T00:00:00"/>
    <n v="670.93"/>
    <n v="20.94"/>
    <n v="10.93"/>
    <n v="1.02"/>
    <m/>
    <n v="6"/>
    <m/>
  </r>
  <r>
    <s v="Medina Close"/>
    <s v="MC"/>
    <x v="50"/>
    <n v="2558195"/>
    <x v="10"/>
    <d v="2024-06-11T00:00:00"/>
    <d v="2024-04-12T00:00:00"/>
    <n v="670.92"/>
    <n v="22.09"/>
    <n v="11.53"/>
    <n v="1.08"/>
    <m/>
    <n v="6"/>
    <m/>
  </r>
  <r>
    <s v="Porteous Crescent (A)"/>
    <s v="PC(A)"/>
    <x v="51"/>
    <n v="2558196"/>
    <x v="10"/>
    <d v="2024-06-11T00:00:00"/>
    <d v="2024-04-12T00:00:00"/>
    <n v="670.92"/>
    <n v="19.670000000000002"/>
    <n v="10.26"/>
    <n v="0.96"/>
    <m/>
    <n v="6"/>
    <m/>
  </r>
  <r>
    <s v="Nuffield Hospital"/>
    <s v="NH"/>
    <x v="52"/>
    <n v="2558197"/>
    <x v="10"/>
    <d v="2024-06-11T00:00:00"/>
    <d v="2024-04-12T00:00:00"/>
    <n v="670.9"/>
    <n v="20.61"/>
    <n v="10.76"/>
    <n v="1.01"/>
    <m/>
    <n v="7"/>
    <m/>
  </r>
  <r>
    <s v="Ashdown Road"/>
    <s v="AR"/>
    <x v="53"/>
    <n v="2558198"/>
    <x v="10"/>
    <d v="2024-06-11T00:00:00"/>
    <d v="2024-04-12T00:00:00"/>
    <n v="670.9"/>
    <n v="10.54"/>
    <n v="5.5"/>
    <n v="0.51"/>
    <m/>
    <n v="7"/>
    <m/>
  </r>
  <r>
    <s v="Chestnut Close"/>
    <s v="CC"/>
    <x v="54"/>
    <n v="2558199"/>
    <x v="10"/>
    <d v="2024-06-11T00:00:00"/>
    <d v="2024-04-12T00:00:00"/>
    <n v="670.9"/>
    <n v="22.62"/>
    <n v="11.81"/>
    <n v="1.1000000000000001"/>
    <m/>
    <n v="8"/>
    <m/>
  </r>
  <r>
    <s v="Sparrow Square"/>
    <s v="SSQ"/>
    <x v="55"/>
    <n v="2558200"/>
    <x v="10"/>
    <d v="2024-06-11T00:00:00"/>
    <d v="2024-04-12T00:00:00"/>
    <n v="670.92"/>
    <n v="24.61"/>
    <n v="12.84"/>
    <n v="1.2"/>
    <m/>
    <n v="8"/>
    <m/>
  </r>
  <r>
    <s v="Dove Dale"/>
    <s v="DD (A)"/>
    <x v="56"/>
    <n v="2558201"/>
    <x v="10"/>
    <d v="2024-06-11T00:00:00"/>
    <d v="2024-04-12T00:00:00"/>
    <n v="670.92"/>
    <n v="26.72"/>
    <n v="13.95"/>
    <n v="1.3"/>
    <m/>
    <n v="8"/>
    <m/>
  </r>
  <r>
    <s v="Passfield Avenue"/>
    <s v="PA"/>
    <x v="57"/>
    <n v="2558202"/>
    <x v="10"/>
    <d v="2024-06-11T00:00:00"/>
    <d v="2024-04-12T00:00:00"/>
    <n v="670.9"/>
    <m/>
    <n v="0.32"/>
    <n v="0.03"/>
    <s v="&lt;0.62 Below reporting limit"/>
    <n v="8"/>
    <m/>
  </r>
  <r>
    <s v="Mill Hill"/>
    <s v="MH"/>
    <x v="60"/>
    <s v="2577594"/>
    <x v="11"/>
    <d v="2024-12-04T00:00:00"/>
    <d v="2025-01-08T00:00:00"/>
    <n v="839.00000000005821"/>
    <n v="28.68234922526619"/>
    <n v="14.969910869136843"/>
    <n v="1.7490000000000001"/>
    <m/>
    <n v="1"/>
    <m/>
  </r>
  <r>
    <s v="High Street Botley"/>
    <s v="HSB"/>
    <x v="1"/>
    <s v="2577595"/>
    <x v="11"/>
    <d v="2024-12-04T00:00:00"/>
    <d v="2025-01-08T00:00:00"/>
    <n v="838.99999999988358"/>
    <n v="35.488052443389911"/>
    <n v="18.521948039347553"/>
    <n v="2.1640000000000001"/>
    <m/>
    <n v="1"/>
    <m/>
  </r>
  <r>
    <s v="High Street Botley 2 (A)"/>
    <s v="HSB2A"/>
    <x v="2"/>
    <s v="2577596"/>
    <x v="11"/>
    <d v="2024-12-04T00:00:00"/>
    <d v="2025-01-08T00:00:00"/>
    <n v="839.03333333332557"/>
    <n v="19.48157641730581"/>
    <n v="10.167837378552093"/>
    <n v="1.1879999999999999"/>
    <m/>
    <n v="1"/>
    <m/>
  </r>
  <r>
    <s v="Kings Copse Avenue"/>
    <s v="KCA"/>
    <x v="3"/>
    <s v="2577597"/>
    <x v="11"/>
    <d v="2024-12-04T00:00:00"/>
    <d v="2025-01-08T00:00:00"/>
    <n v="839.0166666667792"/>
    <n v="25.500381398856355"/>
    <n v="13.309176095436511"/>
    <n v="1.5549999999999999"/>
    <m/>
    <n v="1"/>
    <m/>
  </r>
  <r>
    <s v="Grange Road"/>
    <s v="GR"/>
    <x v="4"/>
    <s v="2577598"/>
    <x v="11"/>
    <d v="2024-12-04T00:00:00"/>
    <d v="2025-01-08T00:00:00"/>
    <n v="839.03333333332557"/>
    <n v="24.28637598824066"/>
    <n v="12.675561580501389"/>
    <n v="1.4810000000000001"/>
    <m/>
    <n v="1"/>
    <m/>
  </r>
  <r>
    <s v="Pavilion Road"/>
    <s v="PAV"/>
    <x v="58"/>
    <s v="2577599"/>
    <x v="11"/>
    <d v="2024-12-04T00:00:00"/>
    <d v="2025-01-08T00:00:00"/>
    <n v="839.05000000004657"/>
    <n v="17.628180680530573"/>
    <n v="9.2005118374376682"/>
    <n v="1.075"/>
    <m/>
    <n v="1"/>
    <m/>
  </r>
  <r>
    <s v="Upper Northam Close"/>
    <s v="UNC"/>
    <x v="5"/>
    <s v="2577600"/>
    <x v="11"/>
    <d v="2024-12-04T00:00:00"/>
    <d v="2025-01-08T00:00:00"/>
    <n v="839.06666666659294"/>
    <n v="19.251230732561677"/>
    <n v="10.047615204886053"/>
    <n v="1.1739999999999999"/>
    <m/>
    <n v="1"/>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2"/>
    <m/>
  </r>
  <r>
    <s v="Providence Hill 2"/>
    <s v="PH2"/>
    <x v="12"/>
    <s v="2577605"/>
    <x v="11"/>
    <d v="2024-12-04T00:00:00"/>
    <d v="2025-01-08T00:00:00"/>
    <n v="839.01666666660458"/>
    <n v="34.224627639501158"/>
    <n v="17.862540521660314"/>
    <n v="2.0870000000000002"/>
    <m/>
    <n v="2"/>
    <m/>
  </r>
  <r>
    <s v="Providence Hill 1"/>
    <s v="PH1"/>
    <x v="10"/>
    <s v="2577606"/>
    <x v="11"/>
    <d v="2024-12-04T00:00:00"/>
    <d v="2025-01-08T00:00:00"/>
    <n v="839.01666666660458"/>
    <n v="23.811288611670182"/>
    <n v="12.427603659535587"/>
    <n v="1.452"/>
    <m/>
    <n v="2"/>
    <m/>
  </r>
  <r>
    <s v="Providence Hill 3"/>
    <s v="PH3"/>
    <x v="11"/>
    <s v="2577607"/>
    <x v="11"/>
    <d v="2024-12-04T00:00:00"/>
    <d v="2025-01-08T00:00:00"/>
    <n v="839.01666666660458"/>
    <n v="23.499708388790204"/>
    <n v="12.264983501456266"/>
    <n v="1.4330000000000001"/>
    <m/>
    <n v="2"/>
    <m/>
  </r>
  <r>
    <s v="Hamble Lane 2 (Tesco)"/>
    <s v="HL2"/>
    <x v="13"/>
    <s v="2577608"/>
    <x v="11"/>
    <d v="2024-12-04T00:00:00"/>
    <d v="2025-01-08T00:00:00"/>
    <n v="838.8666666666395"/>
    <n v="27.686392752126778"/>
    <n v="14.450100601318779"/>
    <n v="1.6879999999999999"/>
    <m/>
    <n v="2"/>
    <m/>
  </r>
  <r>
    <s v="Hamble Lane (Woodlands)"/>
    <s v="HL"/>
    <x v="14"/>
    <s v="2577609"/>
    <x v="11"/>
    <d v="2024-12-04T00:00:00"/>
    <d v="2025-01-08T00:00:00"/>
    <n v="838.8666666666395"/>
    <n v="26.521858459827609"/>
    <n v="13.842306085505015"/>
    <n v="1.617"/>
    <m/>
    <n v="2"/>
    <m/>
  </r>
  <r>
    <s v="Hamble Corner Fruit Farm"/>
    <s v="HCF"/>
    <x v="15"/>
    <n v="2577610"/>
    <x v="11"/>
    <d v="2024-12-04T00:00:00"/>
    <d v="2025-01-08T00:00:00"/>
    <n v="838.8666666666395"/>
    <n v="21.470075896050922"/>
    <n v="11.205676354932631"/>
    <n v="1.3089999999999999"/>
    <m/>
    <n v="2"/>
    <m/>
  </r>
  <r>
    <s v="Hamble Primary School"/>
    <s v="HPS"/>
    <x v="59"/>
    <s v="2577612"/>
    <x v="11"/>
    <d v="2024-12-04T00:00:00"/>
    <d v="2025-01-08T00:00:00"/>
    <n v="838.91666666662786"/>
    <n v="18.844650044701378"/>
    <n v="9.8354123406583405"/>
    <n v="1.149"/>
    <m/>
    <n v="2"/>
    <m/>
  </r>
  <r>
    <s v="Hound Parish Office"/>
    <s v="HPO"/>
    <x v="17"/>
    <s v="2577613"/>
    <x v="11"/>
    <d v="2024-12-04T00:00:00"/>
    <d v="2025-01-08T00:00:00"/>
    <n v="838.91666666680248"/>
    <n v="16.646927585176602"/>
    <n v="8.6883755663760969"/>
    <n v="1.0149999999999999"/>
    <m/>
    <n v="2"/>
    <m/>
  </r>
  <r>
    <s v="Swaythling road"/>
    <s v="SWA"/>
    <x v="18"/>
    <s v="2577614"/>
    <x v="11"/>
    <d v="2024-12-04T00:00:00"/>
    <d v="2025-01-08T00:00:00"/>
    <n v="838.84999999991851"/>
    <n v="21.011240388629329"/>
    <n v="10.966200620370214"/>
    <n v="1.2809999999999999"/>
    <m/>
    <n v="3"/>
    <m/>
  </r>
  <r>
    <s v="Allington Lane"/>
    <s v="AL"/>
    <x v="19"/>
    <s v="2577615"/>
    <x v="11"/>
    <d v="2024-12-04T00:00:00"/>
    <d v="2025-01-08T00:00:00"/>
    <n v="838.8666666666395"/>
    <n v="16.319881983629234"/>
    <n v="8.5176837075309155"/>
    <n v="0.995"/>
    <m/>
    <n v="3"/>
    <m/>
  </r>
  <r>
    <s v="Jukes Walk"/>
    <s v="JW"/>
    <x v="20"/>
    <s v="2577616"/>
    <x v="11"/>
    <d v="2024-12-04T00:00:00"/>
    <d v="2025-01-08T00:00:00"/>
    <n v="838.8666666666395"/>
    <n v="18.616146785345911"/>
    <n v="9.7161517668819997"/>
    <n v="1.135"/>
    <m/>
    <n v="3"/>
    <m/>
  </r>
  <r>
    <s v="Botley Road"/>
    <s v="BOT"/>
    <x v="21"/>
    <s v="2577617"/>
    <x v="11"/>
    <d v="2024-12-04T00:00:00"/>
    <d v="2025-01-08T00:00:00"/>
    <n v="838.8666666666395"/>
    <n v="25.816577127871774"/>
    <n v="13.474205181561469"/>
    <n v="1.5740000000000001"/>
    <m/>
    <n v="4"/>
    <m/>
  </r>
  <r>
    <s v="Wyvern School"/>
    <s v="WYV"/>
    <x v="22"/>
    <s v="2577618"/>
    <x v="11"/>
    <d v="2024-12-04T00:00:00"/>
    <d v="2025-01-08T00:00:00"/>
    <n v="838.84999999991851"/>
    <n v="22.126591166480065"/>
    <n v="11.548325243465587"/>
    <n v="1.349"/>
    <m/>
    <n v="4"/>
    <m/>
  </r>
  <r>
    <s v="Fair Oak Road/Sandy Lane"/>
    <s v="FORSL"/>
    <x v="23"/>
    <s v="2577619"/>
    <x v="11"/>
    <d v="2024-12-04T00:00:00"/>
    <d v="2025-01-08T00:00:00"/>
    <n v="838.83333333319752"/>
    <n v="24.472594476459356"/>
    <n v="12.772752858277327"/>
    <n v="1.492"/>
    <m/>
    <n v="4"/>
    <m/>
  </r>
  <r>
    <s v="Fair Oak Road"/>
    <s v="FOR"/>
    <x v="24"/>
    <s v="2577620"/>
    <x v="11"/>
    <d v="2024-12-04T00:00:00"/>
    <d v="2025-01-08T00:00:00"/>
    <n v="838.83333333337214"/>
    <n v="15.500403337968685"/>
    <n v="8.0899808653281244"/>
    <n v="0.94499999999999995"/>
    <m/>
    <n v="4"/>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5"/>
    <m/>
  </r>
  <r>
    <s v="Campbell Road 3"/>
    <s v="CR3"/>
    <x v="30"/>
    <s v="2577626"/>
    <x v="11"/>
    <d v="2024-12-04T00:00:00"/>
    <d v="2025-01-08T00:00:00"/>
    <n v="838.84999999991851"/>
    <n v="15.286866543483635"/>
    <n v="7.978531598895426"/>
    <n v="0.93200000000000005"/>
    <m/>
    <n v="5"/>
    <m/>
  </r>
  <r>
    <s v="Campbell Road"/>
    <s v="CR"/>
    <x v="31"/>
    <s v="2577627"/>
    <x v="11"/>
    <d v="2024-12-04T00:00:00"/>
    <d v="2025-01-08T00:00:00"/>
    <n v="838.8833333333605"/>
    <n v="33.705217253093302"/>
    <n v="17.591449505789825"/>
    <n v="2.0550000000000002"/>
    <m/>
    <n v="5"/>
    <m/>
  </r>
  <r>
    <s v="Southampton Road Analyser (A)"/>
    <s v="SRAN(A)"/>
    <x v="32"/>
    <s v="2577628"/>
    <x v="11"/>
    <d v="2024-12-04T00:00:00"/>
    <d v="2025-01-08T00:00:00"/>
    <n v="838.85000000009313"/>
    <n v="28.277422661974569"/>
    <n v="14.758571326709065"/>
    <n v="1.724"/>
    <m/>
    <n v="5"/>
    <m/>
  </r>
  <r>
    <s v="Southampton Road Analyser (B)"/>
    <s v="SRAN(B)"/>
    <x v="33"/>
    <s v="2577629"/>
    <x v="11"/>
    <d v="2024-12-04T00:00:00"/>
    <d v="2025-01-08T00:00:00"/>
    <n v="838.85000000009313"/>
    <n v="27.998584967511942"/>
    <n v="14.613040170935252"/>
    <n v="1.7070000000000001"/>
    <m/>
    <n v="5"/>
    <m/>
  </r>
  <r>
    <s v="Southampton Road Analyser (C)"/>
    <s v="SRAN(C)"/>
    <x v="34"/>
    <s v="2577630"/>
    <x v="11"/>
    <d v="2024-12-04T00:00:00"/>
    <d v="2025-01-08T00:00:00"/>
    <n v="838.84999999991851"/>
    <n v="27.24408297073639"/>
    <n v="14.219249984726718"/>
    <n v="1.661"/>
    <m/>
    <n v="5"/>
    <m/>
  </r>
  <r>
    <s v="Chestnut Avenue"/>
    <s v="CA"/>
    <x v="35"/>
    <s v="2577631"/>
    <x v="11"/>
    <d v="2024-12-04T00:00:00"/>
    <d v="2025-01-08T00:00:00"/>
    <n v="838.83333333319752"/>
    <n v="20.076712894896954"/>
    <n v="10.478451406522419"/>
    <n v="1.224"/>
    <m/>
    <n v="5"/>
    <m/>
  </r>
  <r>
    <s v="Southampton Road 1"/>
    <s v="SR1"/>
    <x v="36"/>
    <s v="2577632"/>
    <x v="11"/>
    <d v="2024-12-04T00:00:00"/>
    <d v="2025-01-08T00:00:00"/>
    <n v="838.8666666666395"/>
    <n v="36.55981602161765"/>
    <n v="19.081323602096894"/>
    <n v="2.2290000000000001"/>
    <m/>
    <n v="5"/>
    <m/>
  </r>
  <r>
    <s v="Southampton Road 2"/>
    <s v="SR2"/>
    <x v="37"/>
    <s v="2577633"/>
    <x v="11"/>
    <d v="2024-12-04T00:00:00"/>
    <d v="2025-01-08T00:00:00"/>
    <n v="838.83333333337214"/>
    <n v="30.262692231272194"/>
    <n v="15.794724546593004"/>
    <n v="1.845"/>
    <m/>
    <n v="5"/>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6"/>
    <m/>
  </r>
  <r>
    <s v="Woodside Avenue"/>
    <s v="WA"/>
    <x v="44"/>
    <s v="2577640"/>
    <x v="11"/>
    <d v="2024-12-04T00:00:00"/>
    <d v="2025-01-08T00:00:00"/>
    <n v="838.81666666665114"/>
    <n v="25.801713127620737"/>
    <n v="13.466447352620428"/>
    <n v="1.573"/>
    <m/>
    <n v="6"/>
    <m/>
  </r>
  <r>
    <s v="Belmont Road"/>
    <s v="BEL"/>
    <x v="45"/>
    <s v="2577641"/>
    <x v="11"/>
    <d v="2024-12-04T00:00:00"/>
    <d v="2025-01-08T00:00:00"/>
    <n v="838.85000000009313"/>
    <n v="16.730261667757574"/>
    <n v="8.7318693464287964"/>
    <n v="1.02"/>
    <m/>
    <n v="6"/>
    <m/>
  </r>
  <r>
    <s v="Leigh Road/J13"/>
    <s v="LR13"/>
    <x v="46"/>
    <s v="2577642"/>
    <x v="11"/>
    <d v="2024-12-04T00:00:00"/>
    <d v="2025-01-08T00:00:00"/>
    <n v="838.85000000009313"/>
    <n v="29.638806699645038"/>
    <n v="15.469105793134155"/>
    <n v="1.8069999999999999"/>
    <m/>
    <n v="6"/>
    <m/>
  </r>
  <r>
    <s v="Steele Close (A)"/>
    <s v="SC(A)"/>
    <x v="47"/>
    <s v="2577643"/>
    <x v="11"/>
    <d v="2024-12-04T00:00:00"/>
    <d v="2025-01-08T00:00:00"/>
    <n v="838.84999999991851"/>
    <n v="16.205390713478359"/>
    <n v="8.4579283473269093"/>
    <n v="0.98799999999999999"/>
    <m/>
    <n v="6"/>
    <m/>
  </r>
  <r>
    <s v="Steele Close (B)"/>
    <s v="SC(B)"/>
    <x v="48"/>
    <s v="2577644"/>
    <x v="11"/>
    <d v="2024-12-04T00:00:00"/>
    <d v="2025-01-08T00:00:00"/>
    <n v="838.84999999991851"/>
    <n v="15.746128628480994"/>
    <n v="8.2182299731111659"/>
    <n v="0.96"/>
    <m/>
    <n v="6"/>
    <m/>
  </r>
  <r>
    <s v="Steele Close (C)"/>
    <s v="SC(C)"/>
    <x v="49"/>
    <s v="2577645"/>
    <x v="11"/>
    <d v="2024-12-04T00:00:00"/>
    <d v="2025-01-08T00:00:00"/>
    <n v="838.85000000009313"/>
    <n v="15.860944149727034"/>
    <n v="8.27815456666338"/>
    <n v="0.96699999999999997"/>
    <s v="Contained spider/web. Results may be compromised"/>
    <n v="6"/>
    <m/>
  </r>
  <r>
    <s v="Medina Close"/>
    <s v="MC"/>
    <x v="50"/>
    <s v="2577646"/>
    <x v="11"/>
    <d v="2024-12-04T00:00:00"/>
    <d v="2025-01-08T00:00:00"/>
    <n v="838.83333333337214"/>
    <n v="15.139547387243489"/>
    <n v="7.9016426864527611"/>
    <n v="0.92300000000000004"/>
    <m/>
    <n v="6"/>
    <m/>
  </r>
  <r>
    <s v="Porteous Crescent (A)"/>
    <s v="PC(A)"/>
    <x v="51"/>
    <n v="2577647"/>
    <x v="11"/>
    <d v="2024-12-04T00:00:00"/>
    <d v="2025-01-08T00:00:00"/>
    <n v="838.83333333337214"/>
    <m/>
    <n v="7.4222364129518343"/>
    <n v="0.86699999999999999"/>
    <s v="Contained spider/web. Results may be compromised, 14.2210049672157"/>
    <n v="6"/>
    <s v="yes"/>
  </r>
  <r>
    <s v="Nuffield Hospital"/>
    <s v="NH"/>
    <x v="52"/>
    <s v="2577648"/>
    <x v="11"/>
    <d v="2024-12-04T00:00:00"/>
    <d v="2025-01-08T00:00:00"/>
    <n v="838.8833333333605"/>
    <n v="10.989048934098546"/>
    <n v="5.7354117610117674"/>
    <n v="0.67"/>
    <m/>
    <n v="7"/>
    <m/>
  </r>
  <r>
    <s v="Ashdown Road"/>
    <s v="AR"/>
    <x v="53"/>
    <s v="2577649"/>
    <x v="11"/>
    <d v="2024-12-04T00:00:00"/>
    <d v="2025-01-08T00:00:00"/>
    <n v="838.8666666666395"/>
    <n v="7.8073003258366986"/>
    <n v="4.0747914017936839"/>
    <n v="0.47599999999999998"/>
    <m/>
    <n v="7"/>
    <m/>
  </r>
  <r>
    <s v="Chestnut Close"/>
    <s v="CC"/>
    <x v="54"/>
    <s v="2577650"/>
    <x v="11"/>
    <d v="2024-12-04T00:00:00"/>
    <d v="2025-01-08T00:00:00"/>
    <n v="838.8666666666395"/>
    <m/>
    <n v="10.709168158915753"/>
    <n v="1.2509999999999999"/>
    <s v="Contained spider/web. Results may be compromised, 20.5187661924826"/>
    <n v="8"/>
    <s v="yes"/>
  </r>
  <r>
    <s v="Sparrow Square"/>
    <s v="SSQ"/>
    <x v="55"/>
    <s v="2577651"/>
    <x v="11"/>
    <d v="2024-12-04T00:00:00"/>
    <d v="2025-01-08T00:00:00"/>
    <n v="838.84999999991851"/>
    <n v="21.765742385410707"/>
    <n v="11.35999080658179"/>
    <n v="1.327"/>
    <m/>
    <n v="8"/>
    <m/>
  </r>
  <r>
    <s v="Dove Dale"/>
    <s v="DD (A)"/>
    <x v="56"/>
    <s v="2577652"/>
    <x v="11"/>
    <d v="2024-12-04T00:00:00"/>
    <d v="2025-01-08T00:00:00"/>
    <n v="838.84999999991851"/>
    <n v="22.274211122372076"/>
    <n v="11.625371149463506"/>
    <n v="1.3580000000000001"/>
    <m/>
    <n v="8"/>
    <m/>
  </r>
  <r>
    <s v="Passfield Avenue"/>
    <s v="PA"/>
    <x v="57"/>
    <s v="2577653"/>
    <x v="11"/>
    <d v="2024-12-04T00:00:00"/>
    <d v="2025-01-08T00:00:00"/>
    <n v="838.83333333337214"/>
    <n v="37.41420107291701"/>
    <n v="19.527244818850214"/>
    <n v="2.2810000000000001"/>
    <m/>
    <n v="8"/>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d v="2025-02-05T00:00:00"/>
    <d v="2025-03-06T00:00:00"/>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s v="High Street Botley"/>
    <s v="HSB"/>
    <x v="1"/>
    <n v="2695002"/>
    <x v="3"/>
    <d v="2025-02-04T00:00:00"/>
    <s v="30-04-25"/>
    <n v="671.85"/>
    <n v="30.66"/>
    <n v="16"/>
    <n v="1.5"/>
    <m/>
    <n v="1"/>
    <m/>
  </r>
  <r>
    <s v="High Street Botley 2 (A)"/>
    <s v="HSB2A"/>
    <x v="2"/>
    <n v="2695003"/>
    <x v="3"/>
    <d v="2025-02-04T00:00:00"/>
    <s v="30-04-25"/>
    <n v="671.8"/>
    <n v="30.27"/>
    <n v="15.8"/>
    <n v="1.48"/>
    <m/>
    <n v="1"/>
    <m/>
  </r>
  <r>
    <s v="Kings Copse Avenue"/>
    <s v="KCA"/>
    <x v="3"/>
    <n v="2695004"/>
    <x v="3"/>
    <d v="2025-02-04T00:00:00"/>
    <s v="30-04-25"/>
    <n v="671.77"/>
    <n v="25.64"/>
    <n v="13.38"/>
    <n v="1.25"/>
    <m/>
    <n v="2"/>
    <m/>
  </r>
  <r>
    <s v="Grange Road"/>
    <s v="GR"/>
    <x v="4"/>
    <n v="2695005"/>
    <x v="3"/>
    <d v="2025-02-04T00:00:00"/>
    <s v="30-04-25"/>
    <n v="671.77"/>
    <n v="25.32"/>
    <n v="13.21"/>
    <n v="1.24"/>
    <m/>
    <n v="2"/>
    <m/>
  </r>
  <r>
    <s v="Pavilion Road"/>
    <s v="PAV"/>
    <x v="5"/>
    <n v="2695006"/>
    <x v="3"/>
    <d v="2025-02-04T00:00:00"/>
    <s v="30-04-25"/>
    <n v="671.77"/>
    <n v="14.77"/>
    <n v="7.71"/>
    <n v="0.72"/>
    <m/>
    <n v="2"/>
    <m/>
  </r>
  <r>
    <s v="Mill Hill"/>
    <s v="MH"/>
    <x v="0"/>
    <n v="2695001"/>
    <x v="3"/>
    <d v="2025-02-04T00:00:00"/>
    <s v="30-04-25"/>
    <n v="671.82"/>
    <n v="36.520000000000003"/>
    <n v="19.059999999999999"/>
    <n v="1.78"/>
    <m/>
    <n v="2"/>
    <m/>
  </r>
  <r>
    <s v="Upper Northam Close"/>
    <s v="UNC"/>
    <x v="6"/>
    <n v="2695007"/>
    <x v="3"/>
    <d v="2025-02-04T00:00:00"/>
    <s v="30-04-25"/>
    <n v="671.75"/>
    <n v="15.46"/>
    <n v="8.07"/>
    <n v="0.76"/>
    <m/>
    <n v="2"/>
    <m/>
  </r>
  <r>
    <s v="Bridge Road"/>
    <s v="BDG"/>
    <x v="7"/>
    <n v="2695008"/>
    <x v="3"/>
    <d v="2025-02-04T00:00:00"/>
    <s v="30-04-25"/>
    <n v="671.63"/>
    <n v="18.36"/>
    <n v="9.58"/>
    <n v="0.9"/>
    <m/>
    <n v="2"/>
    <m/>
  </r>
  <r>
    <s v="Bridge Road 2"/>
    <s v="BDG2"/>
    <x v="8"/>
    <n v="2695009"/>
    <x v="3"/>
    <d v="2025-02-04T00:00:00"/>
    <s v="30-04-25"/>
    <n v="671.65"/>
    <n v="29.6"/>
    <n v="15.45"/>
    <n v="1.45"/>
    <m/>
    <n v="2"/>
    <m/>
  </r>
  <r>
    <s v="Oakhill 2 (Bridge)"/>
    <s v="OH2"/>
    <x v="9"/>
    <n v="2695010"/>
    <x v="3"/>
    <d v="2025-02-04T00:00:00"/>
    <s v="30-04-25"/>
    <n v="671.68"/>
    <n v="32.67"/>
    <n v="17.05"/>
    <n v="1.6"/>
    <m/>
    <n v="2"/>
    <m/>
  </r>
  <r>
    <s v="Oakhill (Prov)"/>
    <s v="OH"/>
    <x v="10"/>
    <n v="2695011"/>
    <x v="3"/>
    <d v="2025-02-04T00:00:00"/>
    <s v="30-04-25"/>
    <n v="671.68"/>
    <n v="25.87"/>
    <n v="13.5"/>
    <n v="1.26"/>
    <m/>
    <n v="2"/>
    <m/>
  </r>
  <r>
    <s v="Providence Hill 2"/>
    <s v="PH2"/>
    <x v="11"/>
    <n v="2695012"/>
    <x v="3"/>
    <d v="2025-02-04T00:00:00"/>
    <s v="30-04-25"/>
    <n v="671.62"/>
    <n v="35.4"/>
    <n v="18.48"/>
    <n v="1.73"/>
    <m/>
    <n v="2"/>
    <m/>
  </r>
  <r>
    <s v="Providence Hill 1"/>
    <s v="PH1"/>
    <x v="12"/>
    <n v="2695013"/>
    <x v="3"/>
    <d v="2025-02-04T00:00:00"/>
    <s v="30-04-25"/>
    <n v="671.57"/>
    <n v="18.03"/>
    <n v="9.41"/>
    <n v="0.88"/>
    <m/>
    <n v="2"/>
    <m/>
  </r>
  <r>
    <s v="Providence Hill 3"/>
    <s v="PH3"/>
    <x v="13"/>
    <n v="2695014"/>
    <x v="3"/>
    <d v="2025-02-04T00:00:00"/>
    <s v="30-04-25"/>
    <n v="671.55"/>
    <n v="24.46"/>
    <n v="12.77"/>
    <n v="1.19"/>
    <m/>
    <n v="2"/>
    <m/>
  </r>
  <r>
    <s v="Hamble Lane 2 (Tesco)"/>
    <s v="HL2"/>
    <x v="14"/>
    <n v="2695015"/>
    <x v="3"/>
    <d v="2025-02-04T00:00:00"/>
    <s v="30-04-25"/>
    <n v="671.6"/>
    <n v="35.67"/>
    <n v="18.62"/>
    <n v="1.74"/>
    <m/>
    <n v="3"/>
    <m/>
  </r>
  <r>
    <s v="Hamble Lane (Woodlands)"/>
    <s v="HL"/>
    <x v="15"/>
    <n v="2695016"/>
    <x v="3"/>
    <d v="2025-02-04T00:00:00"/>
    <s v="30-04-25"/>
    <n v="671.6"/>
    <n v="21.39"/>
    <n v="11.16"/>
    <n v="1.04"/>
    <m/>
    <n v="3"/>
    <m/>
  </r>
  <r>
    <s v="Hamble Corner Fruit Farm"/>
    <s v="HCF"/>
    <x v="16"/>
    <n v="2695017"/>
    <x v="3"/>
    <d v="2025-02-04T00:00:00"/>
    <s v="30-04-25"/>
    <n v="671.65"/>
    <n v="23.44"/>
    <n v="12.23"/>
    <n v="1.1399999999999999"/>
    <m/>
    <n v="3"/>
    <m/>
  </r>
  <r>
    <s v="Hamble Lane 4"/>
    <s v="HL4"/>
    <x v="17"/>
    <n v="2695018"/>
    <x v="3"/>
    <d v="2025-02-04T00:00:00"/>
    <s v="30-04-25"/>
    <n v="671.62"/>
    <n v="18.38"/>
    <n v="9.59"/>
    <n v="0.9"/>
    <m/>
    <n v="4"/>
    <m/>
  </r>
  <r>
    <s v="Hamble Primary School"/>
    <s v="HPS"/>
    <x v="18"/>
    <n v="2695019"/>
    <x v="3"/>
    <d v="2025-02-04T00:00:00"/>
    <s v="30-04-25"/>
    <n v="671.6"/>
    <n v="18.38"/>
    <n v="9.59"/>
    <n v="0.9"/>
    <m/>
    <n v="4"/>
    <m/>
  </r>
  <r>
    <s v="Hound Parish Office"/>
    <s v="HPO"/>
    <x v="19"/>
    <n v="2695020"/>
    <x v="3"/>
    <d v="2025-02-04T00:00:00"/>
    <s v="30-04-25"/>
    <n v="671.6"/>
    <n v="15.82"/>
    <n v="8.25"/>
    <n v="0.77"/>
    <m/>
    <n v="4"/>
    <m/>
  </r>
  <r>
    <s v="Swaythling road"/>
    <s v="SWA"/>
    <x v="20"/>
    <n v="2695021"/>
    <x v="3"/>
    <d v="2025-02-04T00:00:00"/>
    <s v="30-04-25"/>
    <n v="671.67"/>
    <n v="25.71"/>
    <n v="13.42"/>
    <n v="1.26"/>
    <m/>
    <n v="4"/>
    <m/>
  </r>
  <r>
    <s v="Allington Lane"/>
    <s v="AL"/>
    <x v="21"/>
    <n v="2695022"/>
    <x v="3"/>
    <d v="2025-02-04T00:00:00"/>
    <s v="30-04-25"/>
    <n v="671.67"/>
    <n v="20.73"/>
    <n v="10.82"/>
    <n v="1.01"/>
    <m/>
    <n v="5"/>
    <m/>
  </r>
  <r>
    <s v="Jukes Walk"/>
    <s v="JW"/>
    <x v="22"/>
    <n v="2695023"/>
    <x v="3"/>
    <d v="2025-02-04T00:00:00"/>
    <s v="30-04-25"/>
    <n v="671.68"/>
    <n v="20.48"/>
    <n v="10.69"/>
    <n v="1"/>
    <m/>
    <n v="5"/>
    <m/>
  </r>
  <r>
    <s v="Botley Road"/>
    <s v="BOT"/>
    <x v="23"/>
    <n v="2695024"/>
    <x v="3"/>
    <d v="2025-02-04T00:00:00"/>
    <s v="30-04-25"/>
    <n v="671.65"/>
    <n v="21.33"/>
    <n v="11.13"/>
    <n v="1.04"/>
    <m/>
    <n v="5"/>
    <m/>
  </r>
  <r>
    <s v="Wyvern School"/>
    <s v="WYV"/>
    <x v="24"/>
    <n v="2695025"/>
    <x v="3"/>
    <d v="2025-02-04T00:00:00"/>
    <s v="30-04-25"/>
    <n v="671.58"/>
    <n v="21.59"/>
    <n v="11.27"/>
    <n v="1.05"/>
    <m/>
    <n v="5"/>
    <m/>
  </r>
  <r>
    <s v="Fair Oak Road/Sandy Lane"/>
    <s v="FORSL"/>
    <x v="25"/>
    <n v="2695026"/>
    <x v="3"/>
    <d v="2025-02-04T00:00:00"/>
    <s v="30-04-25"/>
    <n v="671.57"/>
    <n v="21.92"/>
    <n v="11.44"/>
    <n v="1.07"/>
    <m/>
    <n v="5"/>
    <m/>
  </r>
  <r>
    <s v="Fair Oak Road"/>
    <s v="FOR"/>
    <x v="26"/>
    <n v="2695027"/>
    <x v="3"/>
    <d v="2025-02-04T00:00:00"/>
    <s v="30-04-25"/>
    <n v="671.53"/>
    <n v="16.899999999999999"/>
    <n v="8.82"/>
    <n v="0.83"/>
    <m/>
    <n v="5"/>
    <m/>
  </r>
  <r>
    <s v="Bishopstoke Road"/>
    <s v="BR"/>
    <x v="27"/>
    <n v="2695028"/>
    <x v="3"/>
    <d v="2025-02-04T00:00:00"/>
    <s v="30-04-25"/>
    <n v="671.52"/>
    <n v="25.1"/>
    <n v="13.1"/>
    <n v="1.23"/>
    <s v="Contained a web. Result may be compromised."/>
    <n v="5"/>
    <m/>
  </r>
  <r>
    <s v="Bishopstoke Road 2"/>
    <s v="BR2"/>
    <x v="28"/>
    <n v="2695029"/>
    <x v="3"/>
    <d v="2025-02-04T00:00:00"/>
    <s v="30-04-25"/>
    <n v="671.5"/>
    <n v="22.85"/>
    <n v="11.92"/>
    <n v="1.1200000000000001"/>
    <m/>
    <n v="5"/>
    <m/>
  </r>
  <r>
    <s v="Twyford Road"/>
    <s v="TWY"/>
    <x v="29"/>
    <n v="2695030"/>
    <x v="3"/>
    <d v="2025-02-04T00:00:00"/>
    <s v="30-04-25"/>
    <n v="671.52"/>
    <n v="21.49"/>
    <n v="11.22"/>
    <n v="1.05"/>
    <m/>
    <n v="5"/>
    <m/>
  </r>
  <r>
    <s v="Mill Street"/>
    <s v="MS"/>
    <x v="30"/>
    <n v="2695031"/>
    <x v="3"/>
    <d v="2025-02-04T00:00:00"/>
    <s v="30-04-25"/>
    <n v="671.52"/>
    <n v="26.51"/>
    <n v="13.84"/>
    <n v="1.29"/>
    <m/>
    <n v="5"/>
    <m/>
  </r>
  <r>
    <s v="Campbell Road 4"/>
    <s v="CR4"/>
    <x v="31"/>
    <n v="2695032"/>
    <x v="3"/>
    <d v="2025-02-04T00:00:00"/>
    <s v="30-04-25"/>
    <n v="671.53"/>
    <n v="14.2"/>
    <n v="7.41"/>
    <n v="0.69"/>
    <s v="Contained spider. Result may be compromised."/>
    <n v="5"/>
    <m/>
  </r>
  <r>
    <s v="Campbell Road 3"/>
    <s v="CR3"/>
    <x v="32"/>
    <n v="2695033"/>
    <x v="3"/>
    <d v="2025-02-04T00:00:00"/>
    <s v="30-04-25"/>
    <n v="671.52"/>
    <n v="12.44"/>
    <n v="6.49"/>
    <n v="0.61"/>
    <m/>
    <n v="6"/>
    <m/>
  </r>
  <r>
    <s v="Campbell Road"/>
    <s v="CR"/>
    <x v="33"/>
    <n v="2695034"/>
    <x v="3"/>
    <d v="2025-02-04T00:00:00"/>
    <s v="30-04-25"/>
    <n v="671.55"/>
    <n v="22.05"/>
    <n v="11.51"/>
    <n v="1.08"/>
    <m/>
    <n v="6"/>
    <m/>
  </r>
  <r>
    <s v="Southampton Road Analyser (A)"/>
    <s v="SRAN(A)"/>
    <x v="34"/>
    <n v="2695035"/>
    <x v="3"/>
    <d v="2025-02-04T00:00:00"/>
    <s v="30-04-25"/>
    <n v="671.53"/>
    <n v="31.76"/>
    <n v="16.579999999999998"/>
    <n v="1.55"/>
    <m/>
    <n v="6"/>
    <m/>
  </r>
  <r>
    <s v="Southampton Road Analyser (B)"/>
    <s v="SRAN(B)"/>
    <x v="35"/>
    <n v="2695036"/>
    <x v="3"/>
    <d v="2025-02-04T00:00:00"/>
    <s v="30-04-25"/>
    <n v="671.53"/>
    <n v="34.11"/>
    <n v="17.8"/>
    <n v="1.67"/>
    <m/>
    <n v="6"/>
    <m/>
  </r>
  <r>
    <s v="Southampton Road Analyser (C)"/>
    <s v="SRAN(C)"/>
    <x v="36"/>
    <n v="2695037"/>
    <x v="3"/>
    <d v="2025-02-04T00:00:00"/>
    <s v="30-04-25"/>
    <n v="671.53"/>
    <n v="33.17"/>
    <n v="17.309999999999999"/>
    <n v="1.62"/>
    <m/>
    <n v="6"/>
    <m/>
  </r>
  <r>
    <s v="Chestnut Avenue"/>
    <s v="CA"/>
    <x v="37"/>
    <n v="2695038"/>
    <x v="3"/>
    <d v="2025-02-04T00:00:00"/>
    <s v="30-04-25"/>
    <n v="671.5"/>
    <n v="22.62"/>
    <n v="11.81"/>
    <n v="1.1000000000000001"/>
    <m/>
    <n v="6"/>
    <m/>
  </r>
  <r>
    <s v="Southampton Road 1"/>
    <s v="SR1"/>
    <x v="38"/>
    <n v="2695039"/>
    <x v="3"/>
    <d v="2025-02-04T00:00:00"/>
    <s v="30-04-25"/>
    <n v="671.47"/>
    <n v="37.97"/>
    <n v="19.82"/>
    <n v="1.85"/>
    <m/>
    <n v="6"/>
    <m/>
  </r>
  <r>
    <s v="Southampton Road 2"/>
    <s v="SR2"/>
    <x v="39"/>
    <n v="2695040"/>
    <x v="3"/>
    <d v="2025-02-04T00:00:00"/>
    <s v="30-04-25"/>
    <n v="671.43"/>
    <n v="34.24"/>
    <n v="17.87"/>
    <n v="1.67"/>
    <m/>
    <n v="6"/>
    <m/>
  </r>
  <r>
    <s v="The Point (A)"/>
    <s v="TP(A)"/>
    <x v="40"/>
    <n v="2695041"/>
    <x v="3"/>
    <d v="2025-02-04T00:00:00"/>
    <s v="30-04-25"/>
    <n v="671.45"/>
    <n v="22.48"/>
    <n v="11.73"/>
    <n v="1.1000000000000001"/>
    <m/>
    <n v="6"/>
    <m/>
  </r>
  <r>
    <s v="The Point (B)"/>
    <s v="TP(B)"/>
    <x v="41"/>
    <n v="2695042"/>
    <x v="3"/>
    <d v="2025-02-04T00:00:00"/>
    <s v="30-04-25"/>
    <n v="671.45"/>
    <n v="20.329999999999998"/>
    <n v="10.61"/>
    <n v="0.99"/>
    <m/>
    <n v="6"/>
    <m/>
  </r>
  <r>
    <s v="The Point (C)"/>
    <s v="TP(C)"/>
    <x v="42"/>
    <n v="2695043"/>
    <x v="3"/>
    <d v="2025-02-04T00:00:00"/>
    <s v="30-04-25"/>
    <n v="671.45"/>
    <n v="18.46"/>
    <n v="9.64"/>
    <n v="0.9"/>
    <m/>
    <n v="6"/>
    <m/>
  </r>
  <r>
    <s v="leigh road/Pluto Road"/>
    <s v="LRPR"/>
    <x v="43"/>
    <n v="2695044"/>
    <x v="3"/>
    <d v="2025-02-04T00:00:00"/>
    <s v="30-04-25"/>
    <n v="671.52"/>
    <n v="23.4"/>
    <n v="12.21"/>
    <n v="1.1399999999999999"/>
    <s v="Contained spider. Result may be compromised."/>
    <n v="6"/>
    <m/>
  </r>
  <r>
    <s v="Oxburgh Close"/>
    <s v="OX"/>
    <x v="44"/>
    <n v="2695045"/>
    <x v="3"/>
    <d v="2025-02-04T00:00:00"/>
    <s v="30-04-25"/>
    <n v="671.45"/>
    <n v="14.1"/>
    <n v="7.36"/>
    <n v="0.69"/>
    <m/>
    <n v="6"/>
    <m/>
  </r>
  <r>
    <s v="Hadleigh Gardens"/>
    <s v="HG"/>
    <x v="45"/>
    <n v="2695046"/>
    <x v="3"/>
    <d v="2025-02-04T00:00:00"/>
    <s v="30-04-25"/>
    <n v="671.43"/>
    <n v="15.21"/>
    <n v="7.94"/>
    <n v="0.74"/>
    <m/>
    <n v="6"/>
    <m/>
  </r>
  <r>
    <s v="Woodside Avenue"/>
    <s v="WA"/>
    <x v="46"/>
    <n v="2695047"/>
    <x v="3"/>
    <d v="2025-02-04T00:00:00"/>
    <s v="30-04-25"/>
    <n v="671.45"/>
    <n v="21.95"/>
    <n v="11.45"/>
    <n v="1.07"/>
    <m/>
    <n v="7"/>
    <m/>
  </r>
  <r>
    <s v="Belmont Road"/>
    <s v="BEL"/>
    <x v="47"/>
    <n v="2695048"/>
    <x v="3"/>
    <d v="2025-02-04T00:00:00"/>
    <s v="30-04-25"/>
    <n v="671.42"/>
    <n v="20.86"/>
    <n v="10.89"/>
    <n v="1.02"/>
    <m/>
    <n v="7"/>
    <m/>
  </r>
  <r>
    <s v="Leigh Road/J13"/>
    <s v="LR13"/>
    <x v="48"/>
    <n v="2695049"/>
    <x v="3"/>
    <d v="2025-02-04T00:00:00"/>
    <s v="30-04-25"/>
    <n v="671.38"/>
    <n v="37.22"/>
    <n v="19.420000000000002"/>
    <n v="1.82"/>
    <m/>
    <n v="8"/>
    <m/>
  </r>
  <r>
    <s v="Steele Close (A)"/>
    <s v="SC(A)"/>
    <x v="49"/>
    <n v="2695050"/>
    <x v="3"/>
    <d v="2025-02-04T00:00:00"/>
    <s v="30-04-25"/>
    <n v="671.43"/>
    <n v="24.08"/>
    <n v="12.57"/>
    <n v="1.18"/>
    <m/>
    <n v="8"/>
    <m/>
  </r>
  <r>
    <s v="Steele Close (B)"/>
    <s v="SC(B)"/>
    <x v="50"/>
    <n v="2695051"/>
    <x v="3"/>
    <d v="2025-02-04T00:00:00"/>
    <s v="30-04-25"/>
    <n v="671.43"/>
    <n v="10.25"/>
    <n v="5.35"/>
    <n v="0.5"/>
    <m/>
    <n v="8"/>
    <m/>
  </r>
  <r>
    <s v="Steele Close (C)"/>
    <s v="SC(C)"/>
    <x v="51"/>
    <n v="2695052"/>
    <x v="3"/>
    <d v="2025-02-04T00:00:00"/>
    <s v="30-04-25"/>
    <n v="671.43"/>
    <n v="23.3"/>
    <n v="12.16"/>
    <n v="1.1399999999999999"/>
    <m/>
    <n v="8"/>
    <m/>
  </r>
  <r>
    <s v="Medina Close"/>
    <s v="MC"/>
    <x v="52"/>
    <n v="2695053"/>
    <x v="3"/>
    <d v="2025-02-04T00:00:00"/>
    <s v="30-04-25"/>
    <n v="671.37"/>
    <n v="23.75"/>
    <n v="12.4"/>
    <n v="1.1599999999999999"/>
    <m/>
    <n v="1"/>
    <m/>
  </r>
  <r>
    <s v="Porteous Crescent (A)"/>
    <s v="PC(A)"/>
    <x v="53"/>
    <n v="2695054"/>
    <x v="3"/>
    <d v="2025-02-04T00:00:00"/>
    <s v="30-04-25"/>
    <n v="671.38"/>
    <n v="22.62"/>
    <n v="11.81"/>
    <n v="1.1000000000000001"/>
    <m/>
    <n v="1"/>
    <m/>
  </r>
  <r>
    <s v="Nuffield Hospital"/>
    <s v="NH"/>
    <x v="54"/>
    <n v="2695055"/>
    <x v="3"/>
    <d v="2025-02-04T00:00:00"/>
    <s v="30-04-25"/>
    <n v="671.37"/>
    <n v="21.87"/>
    <n v="11.41"/>
    <n v="1.07"/>
    <m/>
    <n v="1"/>
    <m/>
  </r>
  <r>
    <s v="Ashdown Road"/>
    <s v="AR"/>
    <x v="55"/>
    <n v="2695056"/>
    <x v="3"/>
    <d v="2025-02-04T00:00:00"/>
    <s v="30-04-25"/>
    <n v="671.37"/>
    <n v="7.62"/>
    <n v="3.98"/>
    <n v="0.37"/>
    <s v="Contained spider. Result may be compromised."/>
    <n v="1"/>
    <m/>
  </r>
  <r>
    <s v="Chestnut Close"/>
    <s v="CC"/>
    <x v="56"/>
    <n v="2695057"/>
    <x v="3"/>
    <d v="2025-02-04T00:00:00"/>
    <s v="30-04-25"/>
    <n v="671.37"/>
    <n v="21.79"/>
    <n v="11.37"/>
    <n v="1.06"/>
    <m/>
    <n v="1"/>
    <m/>
  </r>
  <r>
    <s v="Sparrow Square"/>
    <s v="SSQ"/>
    <x v="57"/>
    <n v="2695058"/>
    <x v="3"/>
    <d v="2025-02-04T00:00:00"/>
    <s v="30-04-25"/>
    <n v="671.37"/>
    <n v="20.45"/>
    <n v="10.67"/>
    <n v="1"/>
    <m/>
    <n v="1"/>
    <m/>
  </r>
  <r>
    <s v="Dove Dale"/>
    <s v="DD"/>
    <x v="58"/>
    <n v="2695059"/>
    <x v="3"/>
    <d v="2025-02-04T00:00:00"/>
    <s v="30-04-25"/>
    <n v="671.37"/>
    <n v="19.8"/>
    <n v="10.33"/>
    <n v="0.97"/>
    <m/>
    <n v="2"/>
    <m/>
  </r>
  <r>
    <s v="Passfield Avenue"/>
    <s v="PA"/>
    <x v="59"/>
    <n v="2695060"/>
    <x v="3"/>
    <d v="2025-02-04T00:00:00"/>
    <s v="30-04-25"/>
    <n v="671.33"/>
    <n v="27.87"/>
    <n v="14.55"/>
    <n v="1.36"/>
    <s v="Contained spider. Result may be compromised."/>
    <n v="2"/>
    <m/>
  </r>
  <r>
    <s v="High Street Botley"/>
    <s v="HSB"/>
    <x v="1"/>
    <n v="2660592"/>
    <x v="4"/>
    <d v="2025-04-30T00:00:00"/>
    <d v="2025-06-04T00:00:00"/>
    <n v="840.89999999996508"/>
    <n v="26.097758354145451"/>
    <n v="13.620959475023723"/>
    <n v="1.595"/>
    <m/>
    <n v="2"/>
    <m/>
  </r>
  <r>
    <s v="Kings Copse Avenue"/>
    <s v="KCA"/>
    <x v="3"/>
    <s v="2660594"/>
    <x v="4"/>
    <d v="2025-04-30T00:00:00"/>
    <d v="2025-06-04T00:00:00"/>
    <n v="840.8833333334187"/>
    <n v="19.405990525833957"/>
    <n v="10.128387539579309"/>
    <n v="1.1859999999999999"/>
    <m/>
    <n v="2"/>
    <m/>
  </r>
  <r>
    <s v="Grange Road"/>
    <s v="GR"/>
    <x v="4"/>
    <s v="2660595"/>
    <x v="4"/>
    <d v="2025-04-30T00:00:00"/>
    <d v="2025-06-04T00:00:00"/>
    <n v="840.86666666669771"/>
    <n v="19.962713073811994"/>
    <n v="10.418952543743211"/>
    <n v="1.22"/>
    <m/>
    <n v="2"/>
    <m/>
  </r>
  <r>
    <s v="Pavilion Road"/>
    <s v="PAV"/>
    <x v="5"/>
    <n v="2660596"/>
    <x v="4"/>
    <d v="2025-04-30T00:00:00"/>
    <d v="2025-06-04T00:00:00"/>
    <n v="840.8833333334187"/>
    <n v="12.353729213326002"/>
    <n v="6.44766660403236"/>
    <n v="0.755"/>
    <s v="Contained spider&amp;web. Results may be compromised."/>
    <n v="2"/>
    <m/>
  </r>
  <r>
    <s v="Bridge Road"/>
    <s v="BDG"/>
    <x v="7"/>
    <s v="2660599"/>
    <x v="4"/>
    <d v="2025-04-30T00:00:00"/>
    <d v="2025-06-04T00:00:00"/>
    <n v="841.08333333319752"/>
    <n v="16.309588427625737"/>
    <n v="8.5123112879048737"/>
    <n v="0.997"/>
    <m/>
    <n v="2"/>
    <m/>
  </r>
  <r>
    <s v="Bridge Road 2"/>
    <s v="BDG2"/>
    <x v="8"/>
    <s v="2660600"/>
    <x v="4"/>
    <d v="2025-04-30T00:00:00"/>
    <d v="2025-06-04T00:00:00"/>
    <n v="841.1166666666395"/>
    <n v="26.516344145680211"/>
    <n v="13.839428050981322"/>
    <n v="1.621"/>
    <m/>
    <n v="2"/>
    <m/>
  </r>
  <r>
    <s v="Oakhill 2 (Bridge)"/>
    <s v="OH2"/>
    <x v="9"/>
    <n v="2660601"/>
    <x v="4"/>
    <d v="2025-04-30T00:00:00"/>
    <d v="2025-06-04T00:00:00"/>
    <n v="840.99999999994179"/>
    <n v="22.626274673009888"/>
    <n v="11.809120393011424"/>
    <n v="1.383"/>
    <s v="Contained spider&amp;web. Results may be compromised."/>
    <n v="2"/>
    <m/>
  </r>
  <r>
    <s v="Oakhill (Prov)"/>
    <s v="OH"/>
    <x v="10"/>
    <s v="2660602"/>
    <x v="4"/>
    <d v="2025-04-30T00:00:00"/>
    <d v="2025-06-04T00:00:00"/>
    <n v="841.01666666666279"/>
    <n v="31.034846316957793"/>
    <n v="16.197727722838096"/>
    <n v="1.897"/>
    <m/>
    <n v="2"/>
    <m/>
  </r>
  <r>
    <s v="Providence Hill 2"/>
    <s v="PH2"/>
    <x v="11"/>
    <s v="2660603"/>
    <x v="4"/>
    <d v="2025-04-30T00:00:00"/>
    <d v="2025-06-04T00:00:00"/>
    <n v="840.96666666667443"/>
    <n v="21.645515478219309"/>
    <n v="11.297241898861852"/>
    <n v="1.323"/>
    <m/>
    <n v="2"/>
    <m/>
  </r>
  <r>
    <s v="Providence Hill 1"/>
    <s v="PH1"/>
    <x v="12"/>
    <s v="2660604"/>
    <x v="4"/>
    <d v="2025-04-30T00:00:00"/>
    <d v="2025-06-04T00:00:00"/>
    <n v="840.96666666667443"/>
    <n v="26.979179912005776"/>
    <n v="14.080991603343307"/>
    <n v="1.649"/>
    <m/>
    <n v="2"/>
    <m/>
  </r>
  <r>
    <s v="Providence Hill 3"/>
    <s v="PH3"/>
    <x v="13"/>
    <s v="2660605"/>
    <x v="4"/>
    <d v="2025-04-30T00:00:00"/>
    <d v="2025-06-04T00:00:00"/>
    <n v="840.96666666667443"/>
    <n v="0.21269213999761982"/>
    <n v="0.11100842379834021"/>
    <n v="1.2999999999999999E-2"/>
    <m/>
    <n v="2"/>
    <s v="yes"/>
  </r>
  <r>
    <s v="Hamble Lane 2 (Tesco)"/>
    <s v="HL2"/>
    <x v="14"/>
    <s v="2660606"/>
    <x v="4"/>
    <d v="2025-04-30T00:00:00"/>
    <d v="2025-06-04T00:00:00"/>
    <n v="840.84999999997672"/>
    <n v="27.571998572873454"/>
    <n v="14.390395914860886"/>
    <n v="1.6850000000000001"/>
    <s v="dirty when received. Results might be compromised"/>
    <n v="3"/>
    <m/>
  </r>
  <r>
    <s v="Hamble Lane (Woodlands)"/>
    <s v="HL"/>
    <x v="15"/>
    <n v="2660607"/>
    <x v="4"/>
    <d v="2025-04-30T00:00:00"/>
    <d v="2025-06-04T00:00:00"/>
    <n v="840.86666666669771"/>
    <n v="21.173566161895675"/>
    <n v="11.050921796396491"/>
    <n v="1.294"/>
    <s v="dirty &amp; contained an insect when received. Results might be compromised"/>
    <n v="3"/>
    <m/>
  </r>
  <r>
    <s v="Hamble Corner Fruit Farm"/>
    <s v="HCF"/>
    <x v="16"/>
    <s v="2660608"/>
    <x v="4"/>
    <d v="2025-04-30T00:00:00"/>
    <d v="2025-06-04T00:00:00"/>
    <n v="840.83333333343035"/>
    <n v="23.203483052524575"/>
    <n v="12.110377376056668"/>
    <n v="1.4179999999999999"/>
    <m/>
    <n v="3"/>
    <m/>
  </r>
  <r>
    <s v="Hamble Lane 4"/>
    <s v="HL4"/>
    <x v="17"/>
    <s v="2660609"/>
    <x v="4"/>
    <d v="2025-04-30T00:00:00"/>
    <d v="2025-06-04T00:00:00"/>
    <n v="840.84999999997672"/>
    <n v="16.035939822798802"/>
    <n v="8.3694884252603359"/>
    <n v="0.98"/>
    <m/>
    <n v="4"/>
    <m/>
  </r>
  <r>
    <s v="Hamble Primary School"/>
    <s v="HPS"/>
    <x v="18"/>
    <s v="2660610"/>
    <x v="4"/>
    <d v="2025-04-30T00:00:00"/>
    <d v="2025-06-04T00:00:00"/>
    <n v="840.83333333343035"/>
    <n v="16.085348265607657"/>
    <n v="8.3952757127388615"/>
    <n v="0.98299999999999998"/>
    <m/>
    <n v="4"/>
    <m/>
  </r>
  <r>
    <s v="Hound Parish Office"/>
    <s v="HPO"/>
    <x v="19"/>
    <s v="2660611"/>
    <x v="4"/>
    <d v="2025-04-30T00:00:00"/>
    <d v="2025-06-04T00:00:00"/>
    <n v="840.84999999997672"/>
    <n v="11.76514360468606"/>
    <n v="6.1404716099614092"/>
    <n v="0.71899999999999997"/>
    <m/>
    <n v="4"/>
    <m/>
  </r>
  <r>
    <s v="Swaythling road"/>
    <s v="SWA"/>
    <x v="20"/>
    <s v="2660612"/>
    <x v="4"/>
    <d v="2025-04-30T00:00:00"/>
    <d v="2025-06-04T00:00:00"/>
    <n v="841.09999999991851"/>
    <n v="18.861166329808032"/>
    <n v="9.8440325312150492"/>
    <n v="1.153"/>
    <m/>
    <n v="4"/>
    <m/>
  </r>
  <r>
    <s v="Allington Lane"/>
    <s v="AL"/>
    <x v="21"/>
    <s v="2660613"/>
    <x v="4"/>
    <d v="2025-04-30T00:00:00"/>
    <d v="2025-06-04T00:00:00"/>
    <n v="841.06666666665114"/>
    <n v="14.821243658846184"/>
    <n v="7.7355133918821419"/>
    <n v="0.90600000000000003"/>
    <s v="Contained a spider&amp;nest (on grid). Results may be compromised."/>
    <n v="5"/>
    <m/>
  </r>
  <r>
    <s v="Jukes Walk"/>
    <s v="JW"/>
    <x v="22"/>
    <s v="2660614"/>
    <x v="4"/>
    <d v="2025-04-30T00:00:00"/>
    <d v="2025-06-04T00:00:00"/>
    <n v="841.15000000008149"/>
    <n v="16.373725257086921"/>
    <n v="8.545785624784406"/>
    <n v="1.0009999999999999"/>
    <m/>
    <n v="5"/>
    <m/>
  </r>
  <r>
    <s v="Botley Road"/>
    <s v="BOT"/>
    <x v="23"/>
    <n v="2660615"/>
    <x v="4"/>
    <d v="2025-04-30T00:00:00"/>
    <d v="2025-06-04T00:00:00"/>
    <n v="841.18333333334886"/>
    <n v="18.237742465970221"/>
    <n v="9.5186547317172341"/>
    <n v="1.115"/>
    <s v="contained webs&amp;were dirty when received. Results might be compromised"/>
    <n v="5"/>
    <m/>
  </r>
  <r>
    <s v="Wyvern School"/>
    <s v="WYV"/>
    <x v="24"/>
    <s v="2660616"/>
    <x v="4"/>
    <d v="2025-04-30T00:00:00"/>
    <d v="2025-06-04T00:00:00"/>
    <n v="841.20000000006985"/>
    <n v="19.496823585352637"/>
    <n v="10.175795190685093"/>
    <n v="1.1919999999999999"/>
    <s v="Contained spider&amp;web. Results may be compromised."/>
    <n v="5"/>
    <m/>
  </r>
  <r>
    <s v="Fair Oak Road/Sandy Lane"/>
    <s v="FORSL"/>
    <x v="25"/>
    <s v="2660617"/>
    <x v="4"/>
    <d v="2025-04-30T00:00:00"/>
    <d v="2025-06-04T00:00:00"/>
    <n v="841.25000000005821"/>
    <n v="17.696568202079014"/>
    <n v="9.2362046983710933"/>
    <n v="1.0820000000000001"/>
    <m/>
    <n v="5"/>
    <m/>
  </r>
  <r>
    <s v="Fair Oak Road"/>
    <s v="FOR"/>
    <x v="26"/>
    <s v="2660618"/>
    <x v="4"/>
    <d v="2025-04-30T00:00:00"/>
    <d v="2025-06-04T00:00:00"/>
    <n v="841.24999999988358"/>
    <n v="13.673134026747805"/>
    <n v="7.136291245693009"/>
    <n v="0.83599999999999997"/>
    <m/>
    <n v="5"/>
    <m/>
  </r>
  <r>
    <s v="Bishopstoke Road"/>
    <s v="BR"/>
    <x v="27"/>
    <n v="2660619"/>
    <x v="4"/>
    <d v="2025-04-30T00:00:00"/>
    <d v="2025-06-04T00:00:00"/>
    <n v="841.2666666667792"/>
    <n v="25.023302163401045"/>
    <n v="13.06017858215086"/>
    <n v="1.53"/>
    <s v="contained webs&amp;were dirty when received. Results might be compromised"/>
    <n v="5"/>
    <m/>
  </r>
  <r>
    <s v="Bishopstoke Road 2"/>
    <s v="BR2"/>
    <x v="28"/>
    <s v="2660620"/>
    <x v="4"/>
    <d v="2025-04-30T00:00:00"/>
    <d v="2025-06-04T00:00:00"/>
    <n v="841.20000000006985"/>
    <n v="20.772622444125712"/>
    <n v="10.84166098336415"/>
    <n v="1.27"/>
    <m/>
    <n v="5"/>
    <m/>
  </r>
  <r>
    <s v="Twyford Road"/>
    <s v="TWY"/>
    <x v="29"/>
    <n v="2660621"/>
    <x v="4"/>
    <d v="2025-04-30T00:00:00"/>
    <d v="2025-06-04T00:00:00"/>
    <n v="841.18333333334886"/>
    <n v="17.27269600364534"/>
    <n v="9.0149770373931837"/>
    <n v="1.056"/>
    <s v="Contained spider&amp;web. Results may be compromised."/>
    <n v="5"/>
    <m/>
  </r>
  <r>
    <s v="Twyford Road"/>
    <s v="*TWY"/>
    <x v="60"/>
    <s v="2660621B"/>
    <x v="4"/>
    <d v="2025-04-30T00:00:00"/>
    <d v="2025-06-04T00:00:00"/>
    <n v="841.18333333334886"/>
    <n v="0.21263735610548237"/>
    <n v="0.11097983095275699"/>
    <n v="1.2999999999999999E-2"/>
    <s v="Contained two sets of grids. One set at blank level"/>
    <n v="5"/>
    <m/>
  </r>
  <r>
    <s v="Mill Street"/>
    <s v="MS"/>
    <x v="30"/>
    <n v="2660622"/>
    <x v="4"/>
    <d v="2025-04-30T00:00:00"/>
    <d v="2025-06-04T00:00:00"/>
    <n v="841.18333333334886"/>
    <n v="21.427302807552458"/>
    <n v="11.18335219600859"/>
    <n v="1.31"/>
    <s v="dirty when received. Results might be compromised"/>
    <n v="5"/>
    <m/>
  </r>
  <r>
    <s v="Campbell Road 4"/>
    <s v="CR4"/>
    <x v="31"/>
    <s v="2660623"/>
    <x v="4"/>
    <d v="2025-04-30T00:00:00"/>
    <d v="2025-06-04T00:00:00"/>
    <n v="841.23333333333721"/>
    <n v="15.161777945080567"/>
    <n v="7.9132452740504009"/>
    <n v="0.92700000000000005"/>
    <s v="dirty when received. Results might be compromised"/>
    <n v="5"/>
    <m/>
  </r>
  <r>
    <s v="Campbell Road 3"/>
    <s v="CR3"/>
    <x v="32"/>
    <s v="2660624"/>
    <x v="4"/>
    <d v="2025-04-30T00:00:00"/>
    <d v="2025-06-04T00:00:00"/>
    <n v="841.23333333316259"/>
    <n v="9.2409973451696832"/>
    <n v="4.8230675079173713"/>
    <n v="0.56499999999999995"/>
    <m/>
    <n v="5"/>
    <m/>
  </r>
  <r>
    <s v="Campbell Road"/>
    <s v="CR"/>
    <x v="33"/>
    <s v="2660625"/>
    <x v="4"/>
    <d v="2025-04-30T00:00:00"/>
    <d v="2025-06-04T00:00:00"/>
    <n v="841.18333333334886"/>
    <n v="22.768553822987037"/>
    <n v="11.883378822018287"/>
    <n v="1.3919999999999999"/>
    <s v="Contained spider&amp;web. Results may be compromised."/>
    <n v="6"/>
    <m/>
  </r>
  <r>
    <s v="Southampton Road Analyser (A)"/>
    <s v="SRAN(A)"/>
    <x v="34"/>
    <s v="2660626"/>
    <x v="4"/>
    <d v="2025-04-30T00:00:00"/>
    <d v="2025-06-04T00:00:00"/>
    <n v="841.21666666679084"/>
    <n v="23.323758048854362"/>
    <n v="12.173151382491838"/>
    <n v="1.4259999999999999"/>
    <m/>
    <n v="6"/>
    <m/>
  </r>
  <r>
    <s v="Southampton Road Analyser (B)"/>
    <s v="SRAN(B)"/>
    <x v="35"/>
    <s v="2660627"/>
    <x v="4"/>
    <d v="2025-04-30T00:00:00"/>
    <d v="2025-06-04T00:00:00"/>
    <n v="841.21666666661622"/>
    <n v="23.487318764489352"/>
    <n v="12.258517100464172"/>
    <n v="1.4359999999999999"/>
    <m/>
    <n v="6"/>
    <m/>
  </r>
  <r>
    <s v="Southampton Road Analyser (C)"/>
    <s v="SRAN(C)"/>
    <x v="36"/>
    <s v="2660628"/>
    <x v="4"/>
    <d v="2025-04-30T00:00:00"/>
    <d v="2025-06-04T00:00:00"/>
    <n v="841.21666666661622"/>
    <n v="23.029348760724936"/>
    <n v="12.019493090148714"/>
    <n v="1.4079999999999999"/>
    <m/>
    <n v="6"/>
    <m/>
  </r>
  <r>
    <s v="Chestnut Avenue"/>
    <s v="CA"/>
    <x v="37"/>
    <s v="2660629"/>
    <x v="4"/>
    <d v="2025-04-30T00:00:00"/>
    <d v="2025-06-04T00:00:00"/>
    <n v="841.20000000006985"/>
    <n v="29.098027817401292"/>
    <n v="15.186862117641594"/>
    <n v="1.7789999999999999"/>
    <s v="Contained spider&amp;web. Results may be compromised."/>
    <n v="6"/>
    <m/>
  </r>
  <r>
    <s v="Kings Copse Avenue"/>
    <s v="*CA"/>
    <x v="61"/>
    <s v="2660629B"/>
    <x v="4"/>
    <d v="2025-04-30T00:00:00"/>
    <d v="2025-06-04T00:00:00"/>
    <n v="841.20000000006985"/>
    <n v="0.21263314312884585"/>
    <n v="0.11097763211317634"/>
    <n v="1.2999999999999999E-2"/>
    <s v="Contained two sets of grids. One set at blank level"/>
    <n v="6"/>
    <m/>
  </r>
  <r>
    <s v="Southampton Road 1"/>
    <s v="SR1"/>
    <x v="38"/>
    <s v="2660630"/>
    <x v="4"/>
    <d v="2025-04-30T00:00:00"/>
    <d v="2025-06-04T00:00:00"/>
    <n v="841.19999999989523"/>
    <n v="16.879800285308807"/>
    <n v="8.8099166416016743"/>
    <n v="1.032"/>
    <m/>
    <n v="6"/>
    <m/>
  </r>
  <r>
    <s v="Southampton Road 2"/>
    <s v="SR2"/>
    <x v="39"/>
    <s v="2660631"/>
    <x v="4"/>
    <d v="2025-04-30T00:00:00"/>
    <d v="2025-06-04T00:00:00"/>
    <n v="841.20000000006985"/>
    <n v="29.425155729907207"/>
    <n v="15.357596936277249"/>
    <n v="1.7989999999999999"/>
    <m/>
    <n v="6"/>
    <m/>
  </r>
  <r>
    <s v="The Point (A)"/>
    <s v="TP(A)"/>
    <x v="40"/>
    <s v="2660632"/>
    <x v="4"/>
    <d v="2025-04-30T00:00:00"/>
    <d v="2025-06-04T00:00:00"/>
    <n v="841.25000000005821"/>
    <n v="16.290001783059793"/>
    <n v="8.5020886132879934"/>
    <n v="0.996"/>
    <m/>
    <n v="6"/>
    <m/>
  </r>
  <r>
    <s v="The Point (B)"/>
    <s v="TP(B)"/>
    <x v="41"/>
    <s v="2660633"/>
    <x v="4"/>
    <d v="2025-04-30T00:00:00"/>
    <d v="2025-06-04T00:00:00"/>
    <n v="841.25000000005821"/>
    <n v="16.45355601782947"/>
    <n v="8.5874509487627719"/>
    <n v="1.006"/>
    <m/>
    <n v="6"/>
    <m/>
  </r>
  <r>
    <s v="The Point (C)"/>
    <s v="TP(C)"/>
    <x v="42"/>
    <s v="2660634"/>
    <x v="4"/>
    <d v="2025-04-30T00:00:00"/>
    <d v="2025-06-04T00:00:00"/>
    <n v="841.24999999988358"/>
    <n v="15.357742644875824"/>
    <n v="8.0155233010834159"/>
    <n v="0.93899999999999995"/>
    <m/>
    <n v="6"/>
    <m/>
  </r>
  <r>
    <s v="leigh road/Pluto Road"/>
    <s v="LRPR"/>
    <x v="43"/>
    <s v="2660635"/>
    <x v="4"/>
    <d v="2025-04-30T00:00:00"/>
    <d v="2025-06-04T00:00:00"/>
    <n v="841.23333333333721"/>
    <n v="19.774098743907665"/>
    <n v="10.320510826674147"/>
    <n v="1.2090000000000001"/>
    <m/>
    <n v="6"/>
    <m/>
  </r>
  <r>
    <s v="Oxburgh Close"/>
    <s v="OX"/>
    <x v="44"/>
    <s v="2660636"/>
    <x v="4"/>
    <d v="2025-04-30T00:00:00"/>
    <d v="2025-06-04T00:00:00"/>
    <n v="841.23333333333721"/>
    <n v="10.794793358957037"/>
    <n v="5.6340257614598315"/>
    <n v="0.66"/>
    <m/>
    <n v="6"/>
    <m/>
  </r>
  <r>
    <s v="Hadleigh Gardens"/>
    <s v="HG"/>
    <x v="45"/>
    <s v="2660637"/>
    <x v="4"/>
    <d v="2025-04-30T00:00:00"/>
    <d v="2025-06-04T00:00:00"/>
    <n v="841.23333333333721"/>
    <n v="9.5681122954391906"/>
    <n v="4.9937955612939406"/>
    <n v="0.58499999999999996"/>
    <m/>
    <n v="6"/>
    <m/>
  </r>
  <r>
    <s v="Woodside Avenue"/>
    <s v="WA"/>
    <x v="46"/>
    <s v="2660638"/>
    <x v="4"/>
    <d v="2025-04-30T00:00:00"/>
    <d v="2025-06-04T00:00:00"/>
    <n v="840.18333333323244"/>
    <n v="21.960467755056097"/>
    <n v="11.461622001595041"/>
    <n v="1.341"/>
    <m/>
    <n v="7"/>
    <m/>
  </r>
  <r>
    <s v="Belmont Road"/>
    <s v="BEL"/>
    <x v="47"/>
    <s v="2660639"/>
    <x v="4"/>
    <d v="2025-04-30T00:00:00"/>
    <d v="2025-06-04T00:00:00"/>
    <n v="841.16666666662786"/>
    <n v="14.13248583316887"/>
    <n v="7.3760364473741493"/>
    <n v="0.86399999999999999"/>
    <m/>
    <n v="7"/>
    <m/>
  </r>
  <r>
    <s v="Leigh Road/J13"/>
    <s v="LR13"/>
    <x v="48"/>
    <n v="2660640"/>
    <x v="4"/>
    <d v="2025-04-30T00:00:00"/>
    <d v="2025-06-04T00:00:00"/>
    <n v="841.15000000008149"/>
    <n v="28.98525589965837"/>
    <n v="15.128004122994975"/>
    <n v="1.772"/>
    <s v="contained webs&amp;were dirty when received. Results might be compromised"/>
    <n v="8"/>
    <m/>
  </r>
  <r>
    <s v="Steele Close (A)"/>
    <s v="SC(A)"/>
    <x v="49"/>
    <s v="2660641"/>
    <x v="4"/>
    <d v="2025-04-30T00:00:00"/>
    <d v="2025-06-04T00:00:00"/>
    <n v="841.16666666662786"/>
    <n v="13.478204081633274"/>
    <n v="7.0345532785142355"/>
    <n v="0.82399999999999995"/>
    <m/>
    <n v="8"/>
    <m/>
  </r>
  <r>
    <s v="Steele Close (B)"/>
    <s v="SC(B)"/>
    <x v="50"/>
    <s v="2660642"/>
    <x v="4"/>
    <d v="2025-04-30T00:00:00"/>
    <d v="2025-06-04T00:00:00"/>
    <n v="841.16666666662786"/>
    <n v="14.606840103032178"/>
    <n v="7.6236117447975884"/>
    <n v="0.89300000000000002"/>
    <m/>
    <n v="8"/>
    <m/>
  </r>
  <r>
    <s v="Steele Close (C)"/>
    <s v="SC(C)"/>
    <x v="51"/>
    <s v="2660643"/>
    <x v="4"/>
    <d v="2025-04-30T00:00:00"/>
    <d v="2025-06-04T00:00:00"/>
    <n v="841.16666666680248"/>
    <n v="13.788987913609819"/>
    <n v="7.1967577837212007"/>
    <n v="0.84299999999999997"/>
    <m/>
    <n v="8"/>
    <m/>
  </r>
  <r>
    <s v="Medina Close"/>
    <s v="MC"/>
    <x v="52"/>
    <n v="2660644"/>
    <x v="4"/>
    <d v="2025-04-30T00:00:00"/>
    <d v="2025-06-04T00:00:00"/>
    <n v="841.16666666680248"/>
    <n v="12.758494154941472"/>
    <n v="6.6589217927669484"/>
    <n v="0.78"/>
    <s v="contained a nest. Results might be compromised"/>
    <n v="1"/>
    <m/>
  </r>
  <r>
    <s v="Porteous Crescent (A)"/>
    <s v="PC(A)"/>
    <x v="53"/>
    <s v="2660645"/>
    <x v="4"/>
    <d v="2025-04-30T00:00:00"/>
    <d v="2025-06-04T00:00:00"/>
    <n v="841.15000000008149"/>
    <n v="16.095650002970562"/>
    <n v="8.4006524023854716"/>
    <n v="0.98399999999999999"/>
    <m/>
    <n v="1"/>
    <m/>
  </r>
  <r>
    <s v="Nuffield Hospital"/>
    <s v="NH"/>
    <x v="54"/>
    <s v="2660646"/>
    <x v="4"/>
    <d v="2025-04-30T00:00:00"/>
    <d v="2025-06-04T00:00:00"/>
    <n v="841.1333333333605"/>
    <n v="16.684845842909819"/>
    <n v="8.7081658887838316"/>
    <n v="1.02"/>
    <m/>
    <n v="1"/>
    <m/>
  </r>
  <r>
    <s v="Ashdown Road"/>
    <s v="AR"/>
    <x v="55"/>
    <s v="2660647"/>
    <x v="4"/>
    <d v="2025-04-30T00:00:00"/>
    <d v="2025-06-04T00:00:00"/>
    <n v="841.15000000008149"/>
    <n v="5.005354574094504"/>
    <n v="2.6123980031808478"/>
    <n v="0.30599999999999999"/>
    <m/>
    <n v="1"/>
    <m/>
  </r>
  <r>
    <s v="Chestnut Close"/>
    <s v="CC"/>
    <x v="56"/>
    <s v="2660648"/>
    <x v="4"/>
    <d v="2025-04-30T00:00:00"/>
    <d v="2025-06-04T00:00:00"/>
    <n v="841.16666666662786"/>
    <n v="16.242544481871168"/>
    <n v="8.4773196669473734"/>
    <n v="0.99299999999999999"/>
    <m/>
    <n v="1"/>
    <m/>
  </r>
  <r>
    <s v="Sparrow Square"/>
    <s v="SSQ"/>
    <x v="57"/>
    <s v="2660649"/>
    <x v="4"/>
    <d v="2025-04-30T00:00:00"/>
    <d v="2025-06-04T00:00:00"/>
    <n v="841.15000000008149"/>
    <n v="16.177436842416551"/>
    <n v="8.4433386442675111"/>
    <n v="0.98899999999999999"/>
    <m/>
    <n v="1"/>
    <m/>
  </r>
  <r>
    <s v="Dove Dale"/>
    <s v="DD"/>
    <x v="58"/>
    <s v="2660650"/>
    <x v="4"/>
    <d v="2025-04-30T00:00:00"/>
    <d v="2025-06-04T00:00:00"/>
    <n v="841.15000000008149"/>
    <n v="15.637643702073024"/>
    <n v="8.1616094478460468"/>
    <n v="0.95599999999999996"/>
    <m/>
    <n v="2"/>
    <m/>
  </r>
  <r>
    <s v="Passfield Avenue"/>
    <s v="PA"/>
    <x v="59"/>
    <n v="2660651"/>
    <x v="4"/>
    <d v="2025-04-30T00:00:00"/>
    <d v="2025-06-04T00:00:00"/>
    <n v="841.18333333334886"/>
    <n v="17.894251352261367"/>
    <n v="9.3393796201781676"/>
    <n v="1.0940000000000001"/>
    <s v="contained webs&amp;were dirty when received. Results might be compromised"/>
    <n v="2"/>
    <m/>
  </r>
  <r>
    <s v="High Street Botley"/>
    <s v="HSB"/>
    <x v="1"/>
    <n v="2683902"/>
    <x v="5"/>
    <d v="2025-04-06T00:00:00"/>
    <d v="2025-02-07T00:00:00"/>
    <n v="671.15"/>
    <n v="29.64"/>
    <n v="15.47"/>
    <n v="1.45"/>
    <m/>
    <n v="2"/>
    <m/>
  </r>
  <r>
    <s v="High Street Botley 2 (A)"/>
    <s v="HSB2A"/>
    <x v="2"/>
    <n v="2683903"/>
    <x v="5"/>
    <d v="2025-05-06T00:00:00"/>
    <d v="2025-02-07T00:00:00"/>
    <n v="643.17999999999995"/>
    <n v="24.17"/>
    <n v="12.62"/>
    <n v="1.1299999999999999"/>
    <m/>
    <n v="2"/>
    <m/>
  </r>
  <r>
    <s v="Kings Copse Avenue"/>
    <s v="KCA"/>
    <x v="3"/>
    <n v="2683904"/>
    <x v="5"/>
    <d v="2025-04-06T00:00:00"/>
    <d v="2025-02-07T00:00:00"/>
    <n v="671.2"/>
    <n v="20.52"/>
    <n v="10.71"/>
    <n v="1"/>
    <m/>
    <n v="2"/>
    <m/>
  </r>
  <r>
    <s v="Grange Road"/>
    <s v="GR"/>
    <x v="4"/>
    <n v="2683905"/>
    <x v="5"/>
    <d v="2025-04-06T00:00:00"/>
    <d v="2025-02-07T00:00:00"/>
    <n v="671.2"/>
    <n v="19.329999999999998"/>
    <n v="10.09"/>
    <n v="0.94"/>
    <m/>
    <n v="2"/>
    <m/>
  </r>
  <r>
    <s v="Pavilion Road"/>
    <s v="PAV"/>
    <x v="5"/>
    <n v="2683906"/>
    <x v="5"/>
    <d v="2025-04-06T00:00:00"/>
    <d v="2025-02-07T00:00:00"/>
    <n v="671.17"/>
    <n v="12.96"/>
    <n v="6.76"/>
    <n v="0.63"/>
    <m/>
    <n v="2"/>
    <m/>
  </r>
  <r>
    <s v="Mill Hill"/>
    <s v="MH"/>
    <x v="0"/>
    <n v="2683907"/>
    <x v="5"/>
    <d v="2025-04-06T00:00:00"/>
    <d v="2025-02-07T00:00:00"/>
    <n v="671.15"/>
    <n v="33.81"/>
    <n v="17.64"/>
    <n v="1.65"/>
    <m/>
    <n v="2"/>
    <m/>
  </r>
  <r>
    <s v="Upper Northam Close"/>
    <s v="UNC"/>
    <x v="6"/>
    <n v="2683908"/>
    <x v="5"/>
    <d v="2025-04-06T00:00:00"/>
    <d v="2025-02-07T00:00:00"/>
    <n v="671.18"/>
    <n v="16.48"/>
    <n v="8.6"/>
    <n v="0.8"/>
    <m/>
    <n v="2"/>
    <m/>
  </r>
  <r>
    <s v="Bridge Road"/>
    <s v="BDG"/>
    <x v="7"/>
    <n v="2683909"/>
    <x v="5"/>
    <d v="2025-04-06T00:00:00"/>
    <d v="2025-02-07T00:00:00"/>
    <n v="670.9"/>
    <n v="16.82"/>
    <n v="8.7799999999999994"/>
    <n v="0.82"/>
    <m/>
    <n v="2"/>
    <m/>
  </r>
  <r>
    <s v="Bridge Road 2"/>
    <s v="BDG2"/>
    <x v="8"/>
    <n v="2683910"/>
    <x v="5"/>
    <d v="2025-04-06T00:00:00"/>
    <d v="2025-02-07T00:00:00"/>
    <n v="670.83"/>
    <n v="31.28"/>
    <n v="16.32"/>
    <n v="1.53"/>
    <m/>
    <n v="2"/>
    <m/>
  </r>
  <r>
    <s v="Oakhill 2 (Bridge)"/>
    <s v="OH2"/>
    <x v="9"/>
    <n v="2683911"/>
    <x v="5"/>
    <d v="2025-04-06T00:00:00"/>
    <d v="2025-02-07T00:00:00"/>
    <n v="670.88"/>
    <n v="35.21"/>
    <n v="18.38"/>
    <n v="1.72"/>
    <m/>
    <n v="2"/>
    <m/>
  </r>
  <r>
    <s v="Oakhill (Prov)"/>
    <s v="OH"/>
    <x v="10"/>
    <n v="2683912"/>
    <x v="5"/>
    <d v="2025-04-06T00:00:00"/>
    <d v="2025-02-07T00:00:00"/>
    <n v="670.88"/>
    <n v="23.07"/>
    <n v="12.04"/>
    <n v="1.1299999999999999"/>
    <m/>
    <n v="3"/>
    <m/>
  </r>
  <r>
    <s v="Providence Hill 2"/>
    <s v="PH2"/>
    <x v="11"/>
    <n v="2683913"/>
    <x v="5"/>
    <d v="2025-04-06T00:00:00"/>
    <d v="2025-02-07T00:00:00"/>
    <n v="670.98"/>
    <n v="31.09"/>
    <n v="16.22"/>
    <n v="1.52"/>
    <m/>
    <n v="3"/>
    <m/>
  </r>
  <r>
    <s v="Providence Hill 1"/>
    <s v="PH1"/>
    <x v="12"/>
    <n v="2683914"/>
    <x v="5"/>
    <d v="2025-04-06T00:00:00"/>
    <d v="2025-02-07T00:00:00"/>
    <n v="670.97"/>
    <n v="36.17"/>
    <n v="18.88"/>
    <n v="1.76"/>
    <m/>
    <n v="3"/>
    <m/>
  </r>
  <r>
    <s v="Providence Hill 3"/>
    <s v="PH3"/>
    <x v="13"/>
    <n v="2683915"/>
    <x v="5"/>
    <d v="2025-04-06T00:00:00"/>
    <d v="2025-02-07T00:00:00"/>
    <n v="670.97"/>
    <n v="17.98"/>
    <n v="9.39"/>
    <n v="0.88"/>
    <m/>
    <n v="4"/>
    <m/>
  </r>
  <r>
    <s v="Hamble Lane 2 (Tesco)"/>
    <s v="HL2"/>
    <x v="14"/>
    <n v="2683916"/>
    <x v="5"/>
    <d v="2025-04-06T00:00:00"/>
    <d v="2025-02-07T00:00:00"/>
    <n v="671.07"/>
    <n v="22.82"/>
    <n v="11.91"/>
    <n v="1.1100000000000001"/>
    <m/>
    <n v="4"/>
    <m/>
  </r>
  <r>
    <s v="Hamble Lane (Woodlands)"/>
    <s v="HL"/>
    <x v="15"/>
    <n v="2683917"/>
    <x v="5"/>
    <d v="2025-04-06T00:00:00"/>
    <d v="2025-02-07T00:00:00"/>
    <n v="671.05"/>
    <n v="23.21"/>
    <n v="12.11"/>
    <n v="1.1299999999999999"/>
    <m/>
    <n v="4"/>
    <m/>
  </r>
  <r>
    <s v="Hamble Corner Fruit Farm"/>
    <s v="HCF"/>
    <x v="16"/>
    <n v="2683918"/>
    <x v="5"/>
    <d v="2025-04-06T00:00:00"/>
    <d v="2025-02-07T00:00:00"/>
    <n v="671.02"/>
    <n v="26.23"/>
    <n v="13.69"/>
    <n v="1.28"/>
    <m/>
    <n v="4"/>
    <m/>
  </r>
  <r>
    <s v="Hamble Lane 4"/>
    <s v="HL4"/>
    <x v="17"/>
    <n v="2683919"/>
    <x v="5"/>
    <d v="2025-04-06T00:00:00"/>
    <d v="2025-02-07T00:00:00"/>
    <n v="671.02"/>
    <n v="17.04"/>
    <n v="8.89"/>
    <n v="0.83"/>
    <m/>
    <n v="5"/>
    <m/>
  </r>
  <r>
    <s v="Hamble Primary School"/>
    <s v="HPS"/>
    <x v="18"/>
    <n v="2683920"/>
    <x v="5"/>
    <d v="2025-04-06T00:00:00"/>
    <d v="2025-02-07T00:00:00"/>
    <n v="671.03"/>
    <n v="18.309999999999999"/>
    <n v="9.56"/>
    <n v="0.89"/>
    <m/>
    <n v="5"/>
    <m/>
  </r>
  <r>
    <s v="Hound Parish Office"/>
    <s v="HPO"/>
    <x v="19"/>
    <n v="2683921"/>
    <x v="5"/>
    <d v="2025-04-06T00:00:00"/>
    <d v="2025-02-07T00:00:00"/>
    <n v="671"/>
    <n v="13.84"/>
    <n v="7.22"/>
    <n v="0.68"/>
    <m/>
    <n v="5"/>
    <m/>
  </r>
  <r>
    <s v="Swaythling road"/>
    <s v="SWA"/>
    <x v="20"/>
    <n v="2683922"/>
    <x v="5"/>
    <d v="2025-04-06T00:00:00"/>
    <d v="2025-02-07T00:00:00"/>
    <n v="670.7"/>
    <n v="22.14"/>
    <n v="11.55"/>
    <n v="1.08"/>
    <m/>
    <n v="5"/>
    <m/>
  </r>
  <r>
    <s v="Allington Lane"/>
    <s v="AL"/>
    <x v="21"/>
    <n v="2683923"/>
    <x v="5"/>
    <d v="2025-04-06T00:00:00"/>
    <d v="2025-02-07T00:00:00"/>
    <n v="670.72"/>
    <n v="16.96"/>
    <n v="8.85"/>
    <n v="0.83"/>
    <m/>
    <n v="5"/>
    <m/>
  </r>
  <r>
    <s v="Jukes Walk"/>
    <s v="JW"/>
    <x v="22"/>
    <n v="2683924"/>
    <x v="5"/>
    <d v="2025-04-06T00:00:00"/>
    <d v="2025-02-07T00:00:00"/>
    <n v="670.65"/>
    <n v="13.25"/>
    <n v="6.92"/>
    <n v="0.65"/>
    <m/>
    <n v="5"/>
    <m/>
  </r>
  <r>
    <s v="Botley Road"/>
    <s v="BOT"/>
    <x v="23"/>
    <n v="2683925"/>
    <x v="5"/>
    <d v="2025-04-06T00:00:00"/>
    <d v="2025-02-07T00:00:00"/>
    <n v="670.65"/>
    <n v="20.6"/>
    <n v="10.75"/>
    <n v="1"/>
    <m/>
    <n v="5"/>
    <m/>
  </r>
  <r>
    <s v="Wyvern School"/>
    <s v="WYV"/>
    <x v="24"/>
    <n v="2683926"/>
    <x v="5"/>
    <d v="2025-04-06T00:00:00"/>
    <d v="2025-02-07T00:00:00"/>
    <n v="670.68"/>
    <n v="22.05"/>
    <n v="11.51"/>
    <n v="1.08"/>
    <m/>
    <n v="5"/>
    <m/>
  </r>
  <r>
    <s v="Fair Oak Road/Sandy Lane"/>
    <s v="FORSL"/>
    <x v="25"/>
    <n v="2683927"/>
    <x v="5"/>
    <d v="2025-04-06T00:00:00"/>
    <d v="2025-02-07T00:00:00"/>
    <n v="670.65"/>
    <n v="20.25"/>
    <n v="10.57"/>
    <n v="0.99"/>
    <m/>
    <n v="5"/>
    <m/>
  </r>
  <r>
    <s v="Fair Oak Road"/>
    <s v="FOR"/>
    <x v="26"/>
    <n v="2683928"/>
    <x v="5"/>
    <d v="2025-04-06T00:00:00"/>
    <d v="2025-02-07T00:00:00"/>
    <n v="670.67"/>
    <n v="15.35"/>
    <n v="8.01"/>
    <n v="0.75"/>
    <m/>
    <n v="5"/>
    <m/>
  </r>
  <r>
    <s v="Bishopstoke Road"/>
    <s v="BR"/>
    <x v="27"/>
    <n v="2683929"/>
    <x v="5"/>
    <d v="2025-04-06T00:00:00"/>
    <d v="2025-02-07T00:00:00"/>
    <n v="670.68"/>
    <n v="27.92"/>
    <n v="14.57"/>
    <n v="1.36"/>
    <m/>
    <n v="5"/>
    <m/>
  </r>
  <r>
    <s v="Bishopstoke Road 2"/>
    <s v="BR2"/>
    <x v="28"/>
    <n v="2683930"/>
    <x v="5"/>
    <d v="2025-04-06T00:00:00"/>
    <d v="2025-02-07T00:00:00"/>
    <n v="670.7"/>
    <n v="22.59"/>
    <n v="11.79"/>
    <n v="1.1000000000000001"/>
    <m/>
    <n v="6"/>
    <m/>
  </r>
  <r>
    <s v="Twyford Road"/>
    <s v="TWY"/>
    <x v="29"/>
    <n v="2683931"/>
    <x v="5"/>
    <d v="2025-05-06T00:00:00"/>
    <d v="2025-02-07T00:00:00"/>
    <n v="646.25"/>
    <n v="17.440000000000001"/>
    <n v="9.1"/>
    <n v="0.82"/>
    <m/>
    <n v="6"/>
    <m/>
  </r>
  <r>
    <s v="Mill Street"/>
    <s v="MS"/>
    <x v="30"/>
    <n v="2683932"/>
    <x v="5"/>
    <d v="2025-04-06T00:00:00"/>
    <d v="2025-02-07T00:00:00"/>
    <n v="670.73"/>
    <n v="19.02"/>
    <n v="9.92"/>
    <n v="0.93"/>
    <m/>
    <n v="6"/>
    <m/>
  </r>
  <r>
    <s v="Campbell Road 4"/>
    <s v="CR4"/>
    <x v="31"/>
    <n v="2683933"/>
    <x v="5"/>
    <d v="2025-04-06T00:00:00"/>
    <d v="2025-02-07T00:00:00"/>
    <n v="670.73"/>
    <n v="23.22"/>
    <n v="12.12"/>
    <n v="1.1299999999999999"/>
    <m/>
    <n v="6"/>
    <m/>
  </r>
  <r>
    <s v="Campbell Road 3"/>
    <s v="CR3"/>
    <x v="32"/>
    <n v="2683934"/>
    <x v="5"/>
    <d v="2025-04-06T00:00:00"/>
    <d v="2025-02-07T00:00:00"/>
    <n v="670.73"/>
    <n v="11.73"/>
    <n v="6.12"/>
    <n v="0.56999999999999995"/>
    <m/>
    <n v="6"/>
    <m/>
  </r>
  <r>
    <s v="Campbell Road"/>
    <s v="CR"/>
    <x v="33"/>
    <n v="2683935"/>
    <x v="5"/>
    <d v="2025-04-06T00:00:00"/>
    <d v="2025-02-07T00:00:00"/>
    <n v="670.75"/>
    <n v="29.56"/>
    <n v="15.43"/>
    <n v="1.44"/>
    <m/>
    <n v="6"/>
    <m/>
  </r>
  <r>
    <s v="Southampton Road Analyser (A)"/>
    <s v="SRAN(A)"/>
    <x v="34"/>
    <n v="2683936"/>
    <x v="5"/>
    <d v="2025-04-06T00:00:00"/>
    <d v="2025-02-07T00:00:00"/>
    <n v="670.72"/>
    <n v="26.09"/>
    <n v="13.62"/>
    <n v="1.27"/>
    <m/>
    <n v="6"/>
    <m/>
  </r>
  <r>
    <s v="Southampton Road Analyser (B)"/>
    <s v="SRAN(B)"/>
    <x v="35"/>
    <n v="2683937"/>
    <x v="5"/>
    <d v="2025-04-06T00:00:00"/>
    <d v="2025-02-07T00:00:00"/>
    <n v="670.72"/>
    <n v="26.24"/>
    <n v="13.69"/>
    <n v="1.28"/>
    <m/>
    <n v="6"/>
    <m/>
  </r>
  <r>
    <s v="Southampton Road Analyser (C)"/>
    <s v="SRAN(C)"/>
    <x v="36"/>
    <n v="2683938"/>
    <x v="5"/>
    <d v="2025-04-06T00:00:00"/>
    <d v="2025-02-07T00:00:00"/>
    <n v="670.72"/>
    <n v="23.45"/>
    <n v="12.24"/>
    <n v="1.1399999999999999"/>
    <m/>
    <n v="6"/>
    <m/>
  </r>
  <r>
    <s v="Chestnut Avenue"/>
    <s v="CA"/>
    <x v="37"/>
    <n v="2683939"/>
    <x v="5"/>
    <d v="2025-04-06T00:00:00"/>
    <d v="2025-02-07T00:00:00"/>
    <n v="670.73"/>
    <n v="19.55"/>
    <n v="10.199999999999999"/>
    <n v="0.95"/>
    <m/>
    <n v="6"/>
    <m/>
  </r>
  <r>
    <s v="Southampton Road 1"/>
    <s v="SR1"/>
    <x v="38"/>
    <n v="2683940"/>
    <x v="5"/>
    <d v="2025-05-06T00:00:00"/>
    <d v="2025-02-07T00:00:00"/>
    <n v="646.62"/>
    <n v="35.32"/>
    <n v="18.440000000000001"/>
    <n v="1.66"/>
    <m/>
    <n v="6"/>
    <m/>
  </r>
  <r>
    <s v="Southampton Road 2"/>
    <s v="SR2"/>
    <x v="39"/>
    <n v="2683941"/>
    <x v="5"/>
    <d v="2025-04-06T00:00:00"/>
    <d v="2025-02-07T00:00:00"/>
    <n v="670.75"/>
    <n v="28.68"/>
    <n v="14.97"/>
    <n v="1.4"/>
    <m/>
    <n v="6"/>
    <m/>
  </r>
  <r>
    <s v="The Point (A)"/>
    <s v="TP(A)"/>
    <x v="40"/>
    <n v="2683942"/>
    <x v="5"/>
    <d v="2025-04-06T00:00:00"/>
    <d v="2025-02-07T00:00:00"/>
    <n v="670.67"/>
    <n v="16.170000000000002"/>
    <n v="8.44"/>
    <n v="0.79"/>
    <m/>
    <n v="6"/>
    <m/>
  </r>
  <r>
    <s v="The Point (B)"/>
    <s v="TP(B)"/>
    <x v="41"/>
    <n v="2683943"/>
    <x v="5"/>
    <d v="2025-04-06T00:00:00"/>
    <d v="2025-02-07T00:00:00"/>
    <n v="670.67"/>
    <n v="14.91"/>
    <n v="7.78"/>
    <n v="0.73"/>
    <m/>
    <n v="6"/>
    <m/>
  </r>
  <r>
    <s v="The Point (C)"/>
    <s v="TP(C)"/>
    <x v="42"/>
    <n v="2683944"/>
    <x v="5"/>
    <d v="2025-04-06T00:00:00"/>
    <d v="2025-02-07T00:00:00"/>
    <n v="670.67"/>
    <n v="16.170000000000002"/>
    <n v="8.44"/>
    <n v="0.79"/>
    <m/>
    <n v="7"/>
    <m/>
  </r>
  <r>
    <s v="leigh road/Pluto Road"/>
    <s v="LRPR"/>
    <x v="43"/>
    <n v="2683945"/>
    <x v="5"/>
    <d v="2025-04-06T00:00:00"/>
    <d v="2025-02-07T00:00:00"/>
    <n v="670.65"/>
    <n v="17.440000000000001"/>
    <n v="9.1"/>
    <n v="0.85"/>
    <m/>
    <n v="7"/>
    <m/>
  </r>
  <r>
    <s v="Oxburgh Close"/>
    <s v="OX"/>
    <x v="44"/>
    <n v="2683946"/>
    <x v="5"/>
    <d v="2025-04-06T00:00:00"/>
    <d v="2025-02-07T00:00:00"/>
    <n v="670.68"/>
    <n v="9.07"/>
    <n v="4.7300000000000004"/>
    <n v="0.44"/>
    <m/>
    <n v="8"/>
    <m/>
  </r>
  <r>
    <s v="Hadleigh Gardens"/>
    <s v="HG"/>
    <x v="45"/>
    <n v="2683947"/>
    <x v="5"/>
    <d v="2025-04-06T00:00:00"/>
    <d v="2025-02-07T00:00:00"/>
    <n v="670.7"/>
    <n v="10.69"/>
    <n v="5.58"/>
    <n v="0.52"/>
    <m/>
    <n v="8"/>
    <m/>
  </r>
  <r>
    <s v="Woodside Avenue"/>
    <s v="WA"/>
    <x v="46"/>
    <n v="2683948"/>
    <x v="5"/>
    <d v="2025-04-06T00:00:00"/>
    <d v="2025-02-07T00:00:00"/>
    <n v="671.73"/>
    <n v="22.49"/>
    <n v="11.74"/>
    <n v="1.1000000000000001"/>
    <m/>
    <n v="8"/>
    <m/>
  </r>
  <r>
    <s v="Belmont Road"/>
    <s v="BEL"/>
    <x v="47"/>
    <n v="2683949"/>
    <x v="5"/>
    <d v="2025-04-06T00:00:00"/>
    <d v="2025-02-07T00:00:00"/>
    <n v="670.75"/>
    <n v="14.58"/>
    <n v="7.61"/>
    <n v="0.71"/>
    <m/>
    <n v="8"/>
    <m/>
  </r>
  <r>
    <s v="Leigh Road/J13"/>
    <s v="LR13"/>
    <x v="48"/>
    <n v="2683950"/>
    <x v="5"/>
    <d v="2025-04-06T00:00:00"/>
    <d v="2025-02-07T00:00:00"/>
    <n v="670.78"/>
    <n v="29.68"/>
    <n v="15.49"/>
    <n v="1.45"/>
    <m/>
    <n v="1"/>
    <m/>
  </r>
  <r>
    <s v="Steele Close (A)"/>
    <s v="SC(A)"/>
    <x v="49"/>
    <n v="2683951"/>
    <x v="5"/>
    <d v="2025-04-06T00:00:00"/>
    <d v="2025-02-07T00:00:00"/>
    <n v="670.72"/>
    <n v="15.55"/>
    <n v="8.1199999999999992"/>
    <n v="0.76"/>
    <m/>
    <n v="1"/>
    <m/>
  </r>
  <r>
    <s v="Steele Close (B)"/>
    <s v="SC(B)"/>
    <x v="50"/>
    <n v="2683952"/>
    <x v="5"/>
    <d v="2025-04-06T00:00:00"/>
    <d v="2025-02-07T00:00:00"/>
    <n v="670.72"/>
    <n v="15.02"/>
    <n v="7.84"/>
    <n v="0.73"/>
    <m/>
    <n v="1"/>
    <m/>
  </r>
  <r>
    <s v="Steele Close (C)"/>
    <s v="SC(C)"/>
    <x v="51"/>
    <n v="2683953"/>
    <x v="5"/>
    <d v="2025-04-06T00:00:00"/>
    <d v="2025-02-07T00:00:00"/>
    <n v="670.72"/>
    <n v="15.49"/>
    <n v="8.08"/>
    <n v="0.76"/>
    <m/>
    <n v="1"/>
    <m/>
  </r>
  <r>
    <s v="Medina Close"/>
    <s v="MC"/>
    <x v="52"/>
    <n v="2683954"/>
    <x v="5"/>
    <d v="2025-04-06T00:00:00"/>
    <d v="2025-02-07T00:00:00"/>
    <n v="670.7"/>
    <n v="16.510000000000002"/>
    <n v="8.6199999999999992"/>
    <n v="0.81"/>
    <m/>
    <n v="1"/>
    <m/>
  </r>
  <r>
    <s v="Porteous Crescent (A)"/>
    <s v="PC(A)"/>
    <x v="53"/>
    <n v="2683955"/>
    <x v="5"/>
    <d v="2025-04-06T00:00:00"/>
    <d v="2025-02-07T00:00:00"/>
    <n v="670.7"/>
    <n v="15.63"/>
    <n v="8.16"/>
    <n v="0.76"/>
    <m/>
    <n v="1"/>
    <m/>
  </r>
  <r>
    <s v="Nuffield Hospital"/>
    <s v="NH"/>
    <x v="54"/>
    <n v="2683956"/>
    <x v="5"/>
    <d v="2025-04-06T00:00:00"/>
    <d v="2025-02-07T00:00:00"/>
    <n v="670.73"/>
    <n v="11.16"/>
    <n v="5.82"/>
    <n v="0.54"/>
    <m/>
    <n v="2"/>
    <m/>
  </r>
  <r>
    <s v="Ashdown Road"/>
    <s v="AR"/>
    <x v="55"/>
    <n v="2683957"/>
    <x v="5"/>
    <d v="2025-04-06T00:00:00"/>
    <d v="2025-02-07T00:00:00"/>
    <n v="670.72"/>
    <n v="5.25"/>
    <n v="2.74"/>
    <n v="0.26"/>
    <m/>
    <n v="2"/>
    <m/>
  </r>
  <r>
    <s v="Chestnut Close"/>
    <s v="CC"/>
    <x v="56"/>
    <n v="2683958"/>
    <x v="5"/>
    <d v="2025-04-06T00:00:00"/>
    <d v="2025-02-07T00:00:00"/>
    <n v="670.73"/>
    <n v="19.61"/>
    <n v="10.24"/>
    <n v="0.96"/>
    <m/>
    <n v="2"/>
    <m/>
  </r>
  <r>
    <s v="Sparrow Square"/>
    <s v="SSQ"/>
    <x v="57"/>
    <n v="2683959"/>
    <x v="5"/>
    <d v="2025-04-06T00:00:00"/>
    <d v="2025-02-07T00:00:00"/>
    <n v="670.72"/>
    <n v="16.12"/>
    <n v="8.42"/>
    <n v="0.79"/>
    <m/>
    <n v="2"/>
    <m/>
  </r>
  <r>
    <s v="Dove Dale"/>
    <s v="DD"/>
    <x v="58"/>
    <n v="2683960"/>
    <x v="5"/>
    <d v="2025-04-06T00:00:00"/>
    <d v="2025-02-07T00:00:00"/>
    <n v="670.73"/>
    <n v="15.41"/>
    <n v="8.0399999999999991"/>
    <n v="0.75"/>
    <s v="Contained a nest. Results may be compromised"/>
    <n v="2"/>
    <m/>
  </r>
  <r>
    <s v="Passfield Avenue"/>
    <s v="PA"/>
    <x v="59"/>
    <n v="2683961"/>
    <x v="5"/>
    <d v="2025-04-06T00:00:00"/>
    <d v="2025-02-07T00:00:00"/>
    <n v="670.7"/>
    <n v="16.04"/>
    <n v="8.3699999999999992"/>
    <n v="0.78"/>
    <m/>
    <n v="2"/>
    <m/>
  </r>
  <r>
    <s v="High Street Botley"/>
    <s v="HSB"/>
    <x v="1"/>
    <s v="2705206"/>
    <x v="6"/>
    <d v="2025-07-02T00:00:00"/>
    <d v="2025-08-06T00:00:00"/>
    <n v="839.13333333330229"/>
    <n v="24.758985461191031"/>
    <n v="12.922226232354401"/>
    <n v="1.51"/>
    <m/>
    <n v="2"/>
    <m/>
  </r>
  <r>
    <s v="High Street Botley 2 (A)"/>
    <s v="HSB2A"/>
    <x v="2"/>
    <s v="2705207"/>
    <x v="6"/>
    <d v="2025-07-02T00:00:00"/>
    <d v="2025-08-06T00:00:00"/>
    <n v="839.13333333330229"/>
    <n v="22.135516803051587"/>
    <n v="11.552983717667843"/>
    <n v="1.35"/>
    <m/>
    <n v="2"/>
    <m/>
  </r>
  <r>
    <s v="Kings Copse Avenue"/>
    <s v="KCA"/>
    <x v="3"/>
    <s v="2705208"/>
    <x v="6"/>
    <d v="2025-07-02T00:00:00"/>
    <d v="2025-08-06T00:00:00"/>
    <n v="839.0999999998603"/>
    <n v="21.365721606486691"/>
    <n v="11.151211694408502"/>
    <n v="1.3029999999999999"/>
    <m/>
    <n v="2"/>
    <m/>
  </r>
  <r>
    <s v="Grange Road"/>
    <s v="GR"/>
    <x v="4"/>
    <s v="2705209"/>
    <x v="6"/>
    <d v="2025-07-02T00:00:00"/>
    <d v="2025-08-06T00:00:00"/>
    <n v="839.08333333331393"/>
    <n v="19.709982719237718"/>
    <n v="10.287047348245157"/>
    <n v="1.202"/>
    <m/>
    <n v="2"/>
    <m/>
  </r>
  <r>
    <s v="Pavilion Road"/>
    <s v="PAV"/>
    <x v="5"/>
    <s v="2705210"/>
    <x v="6"/>
    <d v="2025-07-02T00:00:00"/>
    <d v="2025-08-06T00:00:00"/>
    <n v="839.11666666675592"/>
    <n v="10.346510020456922"/>
    <n v="5.4000574219503772"/>
    <n v="0.63100000000000001"/>
    <m/>
    <n v="2"/>
    <m/>
  </r>
  <r>
    <s v="Mill Hill"/>
    <s v="MH"/>
    <x v="0"/>
    <s v="2705211"/>
    <x v="6"/>
    <d v="2025-07-02T00:00:00"/>
    <d v="2025-08-06T00:00:00"/>
    <n v="839.13333333330229"/>
    <n v="31.596400651466968"/>
    <n v="16.490814536256249"/>
    <n v="1.927"/>
    <m/>
    <n v="2"/>
    <m/>
  </r>
  <r>
    <s v="Upper Northam Close"/>
    <s v="UNC"/>
    <x v="6"/>
    <s v="2705212"/>
    <x v="6"/>
    <d v="2025-07-02T00:00:00"/>
    <d v="2025-08-06T00:00:00"/>
    <n v="839.1166666665813"/>
    <n v="15.052450394265341"/>
    <n v="7.8561849656917229"/>
    <n v="0.91800000000000004"/>
    <m/>
    <n v="3"/>
    <m/>
  </r>
  <r>
    <s v="Bridge Road"/>
    <s v="BDG"/>
    <x v="7"/>
    <s v="2705213"/>
    <x v="6"/>
    <d v="2025-07-02T00:00:00"/>
    <d v="2025-08-06T00:00:00"/>
    <n v="839.06666666659294"/>
    <n v="12.396874304784182"/>
    <n v="6.4701849189896574"/>
    <n v="0.75600000000000001"/>
    <m/>
    <n v="3"/>
    <m/>
  </r>
  <r>
    <s v="Bridge Road 2"/>
    <s v="BDG2"/>
    <x v="8"/>
    <s v="2705214"/>
    <x v="6"/>
    <d v="2025-07-02T00:00:00"/>
    <d v="2025-08-06T00:00:00"/>
    <n v="839.06666666659294"/>
    <n v="29.811531066266724"/>
    <n v="15.559254209951318"/>
    <n v="1.8180000000000001"/>
    <m/>
    <n v="3"/>
    <m/>
  </r>
  <r>
    <s v="Oakhill 2 (Bridge)"/>
    <s v="OH2"/>
    <x v="9"/>
    <s v="2705215"/>
    <x v="6"/>
    <d v="2025-07-02T00:00:00"/>
    <d v="2025-08-06T00:00:00"/>
    <n v="839.05000000004657"/>
    <n v="20.366698051366487"/>
    <n v="10.629800653114033"/>
    <n v="1.242"/>
    <m/>
    <n v="4"/>
    <m/>
  </r>
  <r>
    <s v="Oakhill (Prov)"/>
    <s v="OH"/>
    <x v="10"/>
    <s v="2705216"/>
    <x v="6"/>
    <d v="2025-07-02T00:00:00"/>
    <d v="2025-08-06T00:00:00"/>
    <n v="839.05000000004657"/>
    <n v="30.992801382514219"/>
    <n v="16.175783602564834"/>
    <n v="1.89"/>
    <m/>
    <n v="4"/>
    <m/>
  </r>
  <r>
    <s v="Providence Hill 2"/>
    <s v="PH2"/>
    <x v="11"/>
    <s v="2705217"/>
    <x v="6"/>
    <d v="2025-07-02T00:00:00"/>
    <d v="2025-08-06T00:00:00"/>
    <n v="839.06666666659294"/>
    <n v="26.285964961070164"/>
    <n v="13.719188393042883"/>
    <n v="1.603"/>
    <m/>
    <n v="5"/>
    <m/>
  </r>
  <r>
    <s v="Providence Hill 1"/>
    <s v="PH1"/>
    <x v="12"/>
    <s v="2705218"/>
    <x v="6"/>
    <d v="2025-07-02T00:00:00"/>
    <d v="2025-08-06T00:00:00"/>
    <n v="839.00000000005821"/>
    <n v="16.776468414778332"/>
    <n v="8.7559856027026797"/>
    <n v="1.0229999999999999"/>
    <m/>
    <n v="5"/>
    <m/>
  </r>
  <r>
    <s v="Providence Hill 3"/>
    <s v="PH3"/>
    <x v="13"/>
    <s v="2705219"/>
    <x v="6"/>
    <d v="2025-07-02T00:00:00"/>
    <d v="2025-08-06T00:00:00"/>
    <n v="839.01666666660458"/>
    <n v="21.318646828630332"/>
    <n v="11.126642394901008"/>
    <n v="1.3"/>
    <m/>
    <n v="5"/>
    <m/>
  </r>
  <r>
    <s v="Hamble Lane 2 (Tesco)"/>
    <s v="HL2"/>
    <x v="14"/>
    <s v="2705220"/>
    <x v="6"/>
    <d v="2025-07-02T00:00:00"/>
    <d v="2025-08-06T00:00:00"/>
    <n v="838.98333333333721"/>
    <n v="27.502147043048009"/>
    <n v="14.353938957749483"/>
    <n v="1.677"/>
    <m/>
    <n v="5"/>
    <m/>
  </r>
  <r>
    <s v="Hamble Lane (Woodlands)"/>
    <s v="HL"/>
    <x v="15"/>
    <s v="2705221"/>
    <x v="6"/>
    <d v="2025-07-02T00:00:00"/>
    <d v="2025-08-06T00:00:00"/>
    <n v="838.98333333333721"/>
    <n v="18.990749120959801"/>
    <n v="9.9116644681418595"/>
    <n v="1.1579999999999999"/>
    <s v="Contained insects. Result maybe compromised"/>
    <n v="5"/>
    <m/>
  </r>
  <r>
    <s v="Hamble Corner Fruit Farm"/>
    <s v="HCF"/>
    <x v="16"/>
    <s v="2705222"/>
    <x v="6"/>
    <d v="2025-07-02T00:00:00"/>
    <d v="2025-08-06T00:00:00"/>
    <n v="838.96666666661622"/>
    <n v="22.812311573762745"/>
    <n v="11.906216896535881"/>
    <n v="1.391"/>
    <m/>
    <n v="5"/>
    <m/>
  </r>
  <r>
    <s v="Hamble Lane 4"/>
    <s v="HL4"/>
    <x v="17"/>
    <s v="2705223"/>
    <x v="6"/>
    <d v="2025-07-02T00:00:00"/>
    <d v="2025-08-06T00:00:00"/>
    <n v="839.03333333332557"/>
    <n v="15.496708513765984"/>
    <n v="8.0880524602118911"/>
    <n v="0.94499999999999995"/>
    <m/>
    <n v="5"/>
    <m/>
  </r>
  <r>
    <s v="Hamble Primary School"/>
    <s v="HPS"/>
    <x v="18"/>
    <s v="2705224"/>
    <x v="6"/>
    <d v="2025-07-02T00:00:00"/>
    <d v="2025-08-06T00:00:00"/>
    <n v="839.01666666660458"/>
    <n v="16.25136846705589"/>
    <n v="8.4819250871899214"/>
    <n v="0.99099999999999999"/>
    <m/>
    <n v="5"/>
    <m/>
  </r>
  <r>
    <s v="Hound Parish Office"/>
    <s v="HPO"/>
    <x v="19"/>
    <s v="2705225"/>
    <x v="6"/>
    <d v="2025-07-02T00:00:00"/>
    <d v="2025-08-06T00:00:00"/>
    <n v="839.06666666676756"/>
    <n v="11.954128793896544"/>
    <n v="6.2391068861672991"/>
    <n v="0.72899999999999998"/>
    <m/>
    <n v="5"/>
    <m/>
  </r>
  <r>
    <s v="Swaythling road"/>
    <s v="SWA"/>
    <x v="20"/>
    <s v="2705226"/>
    <x v="6"/>
    <d v="2025-07-02T00:00:00"/>
    <d v="2025-08-06T00:00:00"/>
    <n v="839.28333333326736"/>
    <n v="20.033160831663508"/>
    <n v="10.455720684584294"/>
    <n v="1.222"/>
    <m/>
    <n v="5"/>
    <m/>
  </r>
  <r>
    <s v="Allington Lane"/>
    <s v="AL"/>
    <x v="21"/>
    <s v="2705227"/>
    <x v="6"/>
    <d v="2025-07-02T00:00:00"/>
    <d v="2025-08-06T00:00:00"/>
    <n v="839.28333333326736"/>
    <n v="13.901898842267311"/>
    <n v="7.2556883310372191"/>
    <n v="0.84799999999999998"/>
    <m/>
    <n v="5"/>
    <m/>
  </r>
  <r>
    <s v="Jukes Walk"/>
    <s v="JW"/>
    <x v="22"/>
    <s v="2705228"/>
    <x v="6"/>
    <d v="2025-07-02T00:00:00"/>
    <d v="2025-08-06T00:00:00"/>
    <n v="839.29999999998836"/>
    <n v="11.786871202192467"/>
    <n v="6.1518116921672581"/>
    <n v="0.71899999999999997"/>
    <m/>
    <n v="5"/>
    <m/>
  </r>
  <r>
    <s v="Botley Road"/>
    <s v="BOT"/>
    <x v="23"/>
    <s v="2705229"/>
    <x v="6"/>
    <d v="2025-07-02T00:00:00"/>
    <d v="2025-08-06T00:00:00"/>
    <n v="839.33333333343035"/>
    <n v="18.736938443206732"/>
    <n v="9.7791954296486079"/>
    <n v="1.143"/>
    <s v="Contained a spider. Result may be compromised"/>
    <n v="5"/>
    <m/>
  </r>
  <r>
    <s v="Wyvern School"/>
    <s v="WYV"/>
    <x v="24"/>
    <s v="2705230"/>
    <x v="6"/>
    <d v="2025-07-02T00:00:00"/>
    <d v="2025-08-06T00:00:00"/>
    <n v="839.31666666670935"/>
    <n v="20.589730534759372"/>
    <n v="10.746205915845184"/>
    <n v="1.256"/>
    <m/>
    <n v="6"/>
    <m/>
  </r>
  <r>
    <s v="Fair Oak Road/Sandy Lane"/>
    <s v="FORSL"/>
    <x v="25"/>
    <s v="2705231"/>
    <x v="6"/>
    <d v="2025-07-02T00:00:00"/>
    <d v="2025-08-06T00:00:00"/>
    <n v="839.33333333325572"/>
    <n v="17.704193804608469"/>
    <n v="9.2401846579376148"/>
    <n v="1.08"/>
    <m/>
    <n v="6"/>
    <m/>
  </r>
  <r>
    <s v="Fair Oak Road"/>
    <s v="FOR"/>
    <x v="26"/>
    <s v="2705232"/>
    <x v="6"/>
    <d v="2025-07-02T00:00:00"/>
    <d v="2025-08-06T00:00:00"/>
    <n v="839.33333333343035"/>
    <n v="13.769928514692609"/>
    <n v="7.1868102895055372"/>
    <n v="0.84"/>
    <m/>
    <n v="6"/>
    <m/>
  </r>
  <r>
    <s v="Bishopstoke Road"/>
    <s v="BR"/>
    <x v="27"/>
    <s v="2705233"/>
    <x v="6"/>
    <d v="2025-07-02T00:00:00"/>
    <d v="2025-08-06T00:00:00"/>
    <n v="839.28333333344199"/>
    <n v="24.016841749902564"/>
    <n v="12.534886090763344"/>
    <n v="1.4650000000000001"/>
    <m/>
    <n v="6"/>
    <m/>
  </r>
  <r>
    <s v="Bishopstoke Road 2"/>
    <s v="BR2"/>
    <x v="28"/>
    <s v="2705234"/>
    <x v="6"/>
    <d v="2025-07-02T00:00:00"/>
    <d v="2025-08-06T00:00:00"/>
    <n v="839.28333333326736"/>
    <n v="20.721698274322975"/>
    <n v="10.815082606640384"/>
    <n v="1.264"/>
    <m/>
    <n v="6"/>
    <m/>
  </r>
  <r>
    <s v="Twyford Road"/>
    <s v="TWY"/>
    <x v="29"/>
    <s v="2705235"/>
    <x v="6"/>
    <d v="2025-07-02T00:00:00"/>
    <d v="2025-08-06T00:00:00"/>
    <n v="839.26666666672099"/>
    <n v="15.689129001508238"/>
    <n v="8.1884806897224625"/>
    <n v="0.95699999999999996"/>
    <m/>
    <n v="6"/>
    <m/>
  </r>
  <r>
    <s v="Mill Street"/>
    <s v="MS"/>
    <x v="30"/>
    <s v="2705236"/>
    <x v="6"/>
    <d v="2025-07-02T00:00:00"/>
    <d v="2025-08-06T00:00:00"/>
    <n v="839.26666666672099"/>
    <n v="18.262998649613564"/>
    <n v="9.5318364559569755"/>
    <n v="1.1140000000000001"/>
    <m/>
    <n v="6"/>
    <m/>
  </r>
  <r>
    <s v="Campbell Road 4"/>
    <s v="CR4"/>
    <x v="31"/>
    <s v="2705237"/>
    <x v="6"/>
    <d v="2025-07-02T00:00:00"/>
    <d v="2025-08-06T00:00:00"/>
    <n v="839.26666666654637"/>
    <n v="18.590880133452501"/>
    <n v="9.7029645790461903"/>
    <n v="1.1339999999999999"/>
    <m/>
    <n v="6"/>
    <m/>
  </r>
  <r>
    <s v="Campbell Road 3"/>
    <s v="CR3"/>
    <x v="32"/>
    <s v="2705238"/>
    <x v="6"/>
    <d v="2025-07-02T00:00:00"/>
    <d v="2025-08-06T00:00:00"/>
    <n v="839.25"/>
    <n v="13.19749180816205"/>
    <n v="6.8880437412119262"/>
    <n v="0.80500000000000005"/>
    <m/>
    <n v="6"/>
    <m/>
  </r>
  <r>
    <s v="Campbell Road"/>
    <s v="CR"/>
    <x v="33"/>
    <s v="2705239"/>
    <x v="6"/>
    <d v="2025-07-02T00:00:00"/>
    <d v="2025-08-06T00:00:00"/>
    <n v="839.20000000001164"/>
    <n v="27.478651096281791"/>
    <n v="14.341675937516593"/>
    <n v="1.6759999999999999"/>
    <m/>
    <n v="6"/>
    <m/>
  </r>
  <r>
    <s v="Southampton Road Analyser (A)"/>
    <s v="SRAN(A)"/>
    <x v="34"/>
    <s v="2705240"/>
    <x v="6"/>
    <d v="2025-07-02T00:00:00"/>
    <d v="2025-08-06T00:00:00"/>
    <n v="839.31666666653473"/>
    <n v="19.753682559227872"/>
    <n v="10.309855197926865"/>
    <n v="1.2050000000000001"/>
    <m/>
    <n v="6"/>
    <m/>
  </r>
  <r>
    <s v="Southampton Road Analyser (B)"/>
    <s v="SRAN(B)"/>
    <x v="35"/>
    <s v="2705241"/>
    <x v="6"/>
    <d v="2025-07-02T00:00:00"/>
    <d v="2025-08-06T00:00:00"/>
    <n v="839.31666666670935"/>
    <n v="18.393055461783455"/>
    <n v="9.5997157942502369"/>
    <n v="1.1220000000000001"/>
    <m/>
    <n v="6"/>
    <m/>
  </r>
  <r>
    <s v="Southampton Road Analyser (C)"/>
    <s v="SRAN(C)"/>
    <x v="36"/>
    <s v="2705242"/>
    <x v="6"/>
    <d v="2025-07-02T00:00:00"/>
    <d v="2025-08-06T00:00:00"/>
    <n v="839.31666666670935"/>
    <n v="19.311068925116672"/>
    <n v="10.078845994319767"/>
    <n v="1.1779999999999999"/>
    <m/>
    <n v="6"/>
    <m/>
  </r>
  <r>
    <s v="Chestnut Avenue"/>
    <s v="CA"/>
    <x v="37"/>
    <s v="2705243"/>
    <x v="6"/>
    <d v="2025-07-02T00:00:00"/>
    <d v="2025-08-06T00:00:00"/>
    <n v="839.31666666670935"/>
    <n v="15.966877022974227"/>
    <n v="8.333443122637906"/>
    <n v="0.97399999999999998"/>
    <m/>
    <n v="6"/>
    <m/>
  </r>
  <r>
    <s v="Southampton Road 1"/>
    <s v="SR1"/>
    <x v="38"/>
    <s v="2705244"/>
    <x v="6"/>
    <d v="2025-07-02T00:00:00"/>
    <d v="2025-08-06T00:00:00"/>
    <n v="839.29999999998836"/>
    <n v="29.62291552484254"/>
    <n v="15.460811860565"/>
    <n v="1.8069999999999999"/>
    <m/>
    <n v="7"/>
    <m/>
  </r>
  <r>
    <s v="Southampton Road 2"/>
    <s v="SR2"/>
    <x v="39"/>
    <s v="2705245"/>
    <x v="6"/>
    <d v="2025-07-02T00:00:00"/>
    <d v="2025-08-06T00:00:00"/>
    <n v="839.31666666670935"/>
    <n v="24.03228102225895"/>
    <n v="12.542944166105924"/>
    <n v="1.466"/>
    <m/>
    <n v="7"/>
    <m/>
  </r>
  <r>
    <s v="The Point (A)"/>
    <s v="TP(A)"/>
    <x v="40"/>
    <s v="2705246"/>
    <x v="6"/>
    <d v="2025-07-02T00:00:00"/>
    <d v="2025-08-06T00:00:00"/>
    <n v="839.34999999997672"/>
    <n v="12.556614046584015"/>
    <n v="6.5535563917453103"/>
    <n v="0.76600000000000001"/>
    <m/>
    <n v="8"/>
    <m/>
  </r>
  <r>
    <s v="The Point (B)"/>
    <s v="TP(B)"/>
    <x v="41"/>
    <s v="2705247"/>
    <x v="6"/>
    <d v="2025-07-02T00:00:00"/>
    <d v="2025-08-06T00:00:00"/>
    <n v="839.34999999997672"/>
    <n v="14.031934234824956"/>
    <n v="7.3235564899921481"/>
    <n v="0.85599999999999998"/>
    <m/>
    <n v="8"/>
    <m/>
  </r>
  <r>
    <s v="The Point (C)"/>
    <s v="TP(C)"/>
    <x v="42"/>
    <s v="2705248"/>
    <x v="6"/>
    <d v="2025-07-02T00:00:00"/>
    <d v="2025-08-06T00:00:00"/>
    <n v="839.34999999997672"/>
    <n v="9.8846452612143079"/>
    <n v="5.1590006582538139"/>
    <n v="0.60299999999999998"/>
    <m/>
    <n v="8"/>
    <m/>
  </r>
  <r>
    <s v="Oxburgh Close"/>
    <s v="OX"/>
    <x v="44"/>
    <s v="2705250"/>
    <x v="6"/>
    <d v="2025-07-02T00:00:00"/>
    <d v="2025-08-06T00:00:00"/>
    <n v="839.36666666669771"/>
    <n v="10.228683531233488"/>
    <n v="5.3385613419798998"/>
    <n v="0.624"/>
    <m/>
    <n v="8"/>
    <m/>
  </r>
  <r>
    <s v="Hadleigh Gardens"/>
    <s v="HG"/>
    <x v="45"/>
    <s v="2705251"/>
    <x v="6"/>
    <d v="2025-07-02T00:00:00"/>
    <d v="2025-08-06T00:00:00"/>
    <n v="839.39999999996508"/>
    <n v="10.949502025256592"/>
    <n v="5.7147714119293278"/>
    <n v="0.66800000000000004"/>
    <m/>
    <n v="1"/>
    <m/>
  </r>
  <r>
    <s v="Woodside Avenue"/>
    <s v="WA"/>
    <x v="46"/>
    <s v="2705252"/>
    <x v="6"/>
    <d v="2025-07-02T00:00:00"/>
    <d v="2025-08-06T00:00:00"/>
    <n v="839.3833333334187"/>
    <n v="20.899539344357819"/>
    <n v="10.9079015367212"/>
    <n v="1.2749999999999999"/>
    <m/>
    <n v="1"/>
    <m/>
  </r>
  <r>
    <s v="Belmont Road"/>
    <s v="BEL"/>
    <x v="47"/>
    <s v="2705253"/>
    <x v="6"/>
    <d v="2025-07-02T00:00:00"/>
    <d v="2025-08-06T00:00:00"/>
    <n v="839.3833333334187"/>
    <n v="11.834876397353996"/>
    <n v="6.1768665956962403"/>
    <n v="0.72199999999999998"/>
    <m/>
    <n v="1"/>
    <m/>
  </r>
  <r>
    <s v="Leigh Road/J13"/>
    <s v="LR13"/>
    <x v="48"/>
    <s v="2705254"/>
    <x v="6"/>
    <d v="2025-07-02T00:00:00"/>
    <d v="2025-08-06T00:00:00"/>
    <n v="839.3833333334187"/>
    <n v="24.751611301945342"/>
    <n v="12.918377506234522"/>
    <n v="1.51"/>
    <m/>
    <n v="1"/>
    <m/>
  </r>
  <r>
    <s v="Steele Close (A)"/>
    <s v="SC(A)"/>
    <x v="49"/>
    <s v="2705255"/>
    <x v="6"/>
    <d v="2025-07-02T00:00:00"/>
    <d v="2025-08-06T00:00:00"/>
    <n v="839.39999999996508"/>
    <n v="10.261060281153632"/>
    <n v="5.3554594369277835"/>
    <n v="0.626"/>
    <m/>
    <n v="1"/>
    <m/>
  </r>
  <r>
    <s v="Steele Close (B)"/>
    <s v="SC(B)"/>
    <x v="50"/>
    <s v="2705256"/>
    <x v="6"/>
    <d v="2025-07-02T00:00:00"/>
    <d v="2025-08-06T00:00:00"/>
    <n v="839.39999999996508"/>
    <n v="10.031579699785977"/>
    <n v="5.2356887785939339"/>
    <n v="0.61199999999999999"/>
    <m/>
    <n v="1"/>
    <m/>
  </r>
  <r>
    <s v="Steele Close (C)"/>
    <s v="SC(C)"/>
    <x v="51"/>
    <s v="2705257"/>
    <x v="6"/>
    <d v="2025-07-02T00:00:00"/>
    <d v="2025-08-06T00:00:00"/>
    <n v="839.39999999996508"/>
    <n v="15.293241601144311"/>
    <n v="7.9818588732485969"/>
    <n v="0.93300000000000005"/>
    <m/>
    <n v="2"/>
    <m/>
  </r>
  <r>
    <s v="Medina Close"/>
    <s v="MC"/>
    <x v="52"/>
    <s v="2705258"/>
    <x v="6"/>
    <d v="2025-07-02T00:00:00"/>
    <d v="2025-08-06T00:00:00"/>
    <n v="839.41666666668607"/>
    <n v="11.227934081206929"/>
    <n v="5.8600908565798164"/>
    <n v="0.68500000000000005"/>
    <m/>
    <n v="2"/>
    <m/>
  </r>
  <r>
    <s v="Porteous Crescent (A)"/>
    <s v="PC(A)"/>
    <x v="53"/>
    <s v="2705259"/>
    <x v="6"/>
    <d v="2025-07-02T00:00:00"/>
    <d v="2025-08-06T00:00:00"/>
    <n v="839.43333333340706"/>
    <n v="10.654032482229141"/>
    <n v="5.5605597506415148"/>
    <n v="0.65"/>
    <m/>
    <n v="2"/>
    <m/>
  </r>
  <r>
    <s v="Nuffield Hospital"/>
    <s v="NH"/>
    <x v="54"/>
    <s v="2705260"/>
    <x v="6"/>
    <d v="2025-07-02T00:00:00"/>
    <d v="2025-08-06T00:00:00"/>
    <n v="839.41666666668607"/>
    <n v="9.6052107614412545"/>
    <n v="5.0131580174536818"/>
    <n v="0.58599999999999997"/>
    <m/>
    <n v="2"/>
    <m/>
  </r>
  <r>
    <s v="Ashdown Road"/>
    <s v="AR"/>
    <x v="55"/>
    <s v="2705261"/>
    <x v="6"/>
    <d v="2025-07-02T00:00:00"/>
    <d v="2025-08-06T00:00:00"/>
    <n v="839.44999999995343"/>
    <n v="5.0318815891360229"/>
    <n v="2.6262430005929138"/>
    <n v="0.307"/>
    <s v="Contained spiders&amp;nests. Result may be compromised."/>
    <n v="2"/>
    <m/>
  </r>
  <r>
    <s v="Chestnut Close"/>
    <s v="CC"/>
    <x v="56"/>
    <s v="2705262"/>
    <x v="6"/>
    <d v="2025-07-02T00:00:00"/>
    <d v="2025-08-06T00:00:00"/>
    <n v="839.4833333332208"/>
    <n v="17.996047568943627"/>
    <n v="9.3925091695947955"/>
    <n v="1.0980000000000001"/>
    <m/>
    <n v="2"/>
    <m/>
  </r>
  <r>
    <s v="Sparrow Square"/>
    <s v="SSQ"/>
    <x v="57"/>
    <s v="2705263"/>
    <x v="6"/>
    <d v="2025-07-02T00:00:00"/>
    <d v="2025-08-06T00:00:00"/>
    <n v="839.49999999994179"/>
    <n v="16.913982132222735"/>
    <n v="8.8277568539784639"/>
    <n v="1.032"/>
    <m/>
    <n v="2"/>
    <m/>
  </r>
  <r>
    <s v="Dove Dale"/>
    <s v="DD"/>
    <x v="58"/>
    <s v="2705264"/>
    <x v="6"/>
    <d v="2025-07-02T00:00:00"/>
    <d v="2025-08-06T00:00:00"/>
    <n v="839.4833333332208"/>
    <n v="18.045217097820522"/>
    <n v="9.4181717629543442"/>
    <n v="1.101"/>
    <s v="Contained spiders&amp;nests. Result may be compromised."/>
    <n v="2"/>
    <m/>
  </r>
  <r>
    <s v="Passfield Avenue"/>
    <s v="PA"/>
    <x v="59"/>
    <s v="2705265"/>
    <x v="6"/>
    <d v="2025-07-02T00:00:00"/>
    <d v="2025-08-06T00:00:00"/>
    <n v="839.48333333339542"/>
    <n v="13.898586829199472"/>
    <n v="7.2539597229642343"/>
    <n v="0.84799999999999998"/>
    <m/>
    <n v="2"/>
    <m/>
  </r>
  <r>
    <e v="#N/A"/>
    <m/>
    <x v="62"/>
    <m/>
    <x v="7"/>
    <m/>
    <m/>
    <m/>
    <m/>
    <m/>
    <m/>
    <m/>
    <n v="2"/>
    <m/>
  </r>
  <r>
    <e v="#N/A"/>
    <m/>
    <x v="62"/>
    <m/>
    <x v="7"/>
    <m/>
    <m/>
    <m/>
    <m/>
    <m/>
    <m/>
    <m/>
    <n v="2"/>
    <m/>
  </r>
  <r>
    <e v="#N/A"/>
    <m/>
    <x v="62"/>
    <m/>
    <x v="7"/>
    <m/>
    <m/>
    <m/>
    <m/>
    <m/>
    <m/>
    <m/>
    <n v="2"/>
    <m/>
  </r>
  <r>
    <e v="#N/A"/>
    <m/>
    <x v="62"/>
    <m/>
    <x v="7"/>
    <m/>
    <m/>
    <m/>
    <m/>
    <m/>
    <m/>
    <m/>
    <n v="2"/>
    <m/>
  </r>
  <r>
    <e v="#N/A"/>
    <m/>
    <x v="62"/>
    <m/>
    <x v="7"/>
    <m/>
    <m/>
    <m/>
    <m/>
    <m/>
    <m/>
    <m/>
    <n v="3"/>
    <m/>
  </r>
  <r>
    <e v="#N/A"/>
    <m/>
    <x v="62"/>
    <m/>
    <x v="7"/>
    <m/>
    <m/>
    <m/>
    <m/>
    <m/>
    <m/>
    <m/>
    <n v="3"/>
    <m/>
  </r>
  <r>
    <e v="#N/A"/>
    <m/>
    <x v="62"/>
    <m/>
    <x v="7"/>
    <m/>
    <m/>
    <m/>
    <m/>
    <m/>
    <m/>
    <m/>
    <n v="3"/>
    <m/>
  </r>
  <r>
    <e v="#N/A"/>
    <m/>
    <x v="62"/>
    <m/>
    <x v="7"/>
    <m/>
    <m/>
    <m/>
    <m/>
    <m/>
    <m/>
    <m/>
    <n v="4"/>
    <m/>
  </r>
  <r>
    <e v="#N/A"/>
    <m/>
    <x v="62"/>
    <m/>
    <x v="7"/>
    <m/>
    <m/>
    <m/>
    <m/>
    <m/>
    <m/>
    <m/>
    <n v="4"/>
    <m/>
  </r>
  <r>
    <e v="#N/A"/>
    <m/>
    <x v="62"/>
    <m/>
    <x v="7"/>
    <m/>
    <m/>
    <m/>
    <m/>
    <m/>
    <m/>
    <m/>
    <n v="4"/>
    <m/>
  </r>
  <r>
    <e v="#N/A"/>
    <m/>
    <x v="62"/>
    <m/>
    <x v="7"/>
    <m/>
    <m/>
    <m/>
    <m/>
    <m/>
    <m/>
    <m/>
    <n v="4"/>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7"/>
    <m/>
  </r>
  <r>
    <e v="#N/A"/>
    <m/>
    <x v="62"/>
    <m/>
    <x v="7"/>
    <m/>
    <m/>
    <m/>
    <m/>
    <m/>
    <m/>
    <m/>
    <n v="7"/>
    <m/>
  </r>
  <r>
    <e v="#N/A"/>
    <m/>
    <x v="62"/>
    <m/>
    <x v="7"/>
    <m/>
    <m/>
    <m/>
    <m/>
    <m/>
    <m/>
    <m/>
    <n v="8"/>
    <m/>
  </r>
  <r>
    <e v="#N/A"/>
    <m/>
    <x v="62"/>
    <m/>
    <x v="7"/>
    <m/>
    <m/>
    <m/>
    <m/>
    <m/>
    <m/>
    <m/>
    <n v="8"/>
    <m/>
  </r>
  <r>
    <e v="#N/A"/>
    <m/>
    <x v="62"/>
    <m/>
    <x v="7"/>
    <m/>
    <m/>
    <m/>
    <m/>
    <m/>
    <m/>
    <m/>
    <n v="8"/>
    <m/>
  </r>
  <r>
    <e v="#N/A"/>
    <m/>
    <x v="62"/>
    <m/>
    <x v="7"/>
    <m/>
    <m/>
    <m/>
    <m/>
    <m/>
    <m/>
    <m/>
    <n v="1"/>
    <m/>
  </r>
  <r>
    <e v="#N/A"/>
    <m/>
    <x v="62"/>
    <m/>
    <x v="7"/>
    <m/>
    <m/>
    <m/>
    <m/>
    <m/>
    <m/>
    <m/>
    <n v="1"/>
    <m/>
  </r>
  <r>
    <e v="#N/A"/>
    <m/>
    <x v="62"/>
    <m/>
    <x v="7"/>
    <m/>
    <m/>
    <m/>
    <m/>
    <m/>
    <m/>
    <m/>
    <n v="1"/>
    <m/>
  </r>
  <r>
    <e v="#N/A"/>
    <m/>
    <x v="62"/>
    <m/>
    <x v="7"/>
    <m/>
    <m/>
    <m/>
    <m/>
    <m/>
    <m/>
    <m/>
    <n v="1"/>
    <m/>
  </r>
  <r>
    <e v="#N/A"/>
    <m/>
    <x v="62"/>
    <m/>
    <x v="7"/>
    <m/>
    <m/>
    <m/>
    <m/>
    <m/>
    <m/>
    <m/>
    <n v="1"/>
    <m/>
  </r>
  <r>
    <e v="#N/A"/>
    <m/>
    <x v="62"/>
    <m/>
    <x v="7"/>
    <m/>
    <m/>
    <m/>
    <m/>
    <m/>
    <m/>
    <m/>
    <n v="1"/>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3"/>
    <m/>
  </r>
  <r>
    <e v="#N/A"/>
    <m/>
    <x v="62"/>
    <m/>
    <x v="7"/>
    <m/>
    <m/>
    <m/>
    <m/>
    <m/>
    <m/>
    <m/>
    <n v="3"/>
    <m/>
  </r>
  <r>
    <e v="#N/A"/>
    <m/>
    <x v="62"/>
    <m/>
    <x v="7"/>
    <m/>
    <m/>
    <m/>
    <m/>
    <m/>
    <m/>
    <m/>
    <n v="3"/>
    <m/>
  </r>
  <r>
    <e v="#N/A"/>
    <m/>
    <x v="62"/>
    <m/>
    <x v="7"/>
    <m/>
    <m/>
    <m/>
    <m/>
    <m/>
    <m/>
    <m/>
    <n v="4"/>
    <m/>
  </r>
  <r>
    <e v="#N/A"/>
    <m/>
    <x v="62"/>
    <m/>
    <x v="7"/>
    <m/>
    <m/>
    <m/>
    <m/>
    <m/>
    <m/>
    <m/>
    <n v="4"/>
    <m/>
  </r>
  <r>
    <e v="#N/A"/>
    <m/>
    <x v="62"/>
    <m/>
    <x v="7"/>
    <m/>
    <m/>
    <m/>
    <m/>
    <m/>
    <m/>
    <m/>
    <n v="4"/>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7"/>
    <m/>
  </r>
  <r>
    <e v="#N/A"/>
    <m/>
    <x v="62"/>
    <m/>
    <x v="7"/>
    <m/>
    <m/>
    <m/>
    <m/>
    <m/>
    <m/>
    <m/>
    <n v="7"/>
    <m/>
  </r>
  <r>
    <e v="#N/A"/>
    <m/>
    <x v="62"/>
    <m/>
    <x v="7"/>
    <m/>
    <m/>
    <m/>
    <m/>
    <m/>
    <m/>
    <m/>
    <n v="8"/>
    <m/>
  </r>
  <r>
    <e v="#N/A"/>
    <m/>
    <x v="62"/>
    <m/>
    <x v="7"/>
    <m/>
    <m/>
    <m/>
    <m/>
    <m/>
    <m/>
    <m/>
    <n v="8"/>
    <m/>
  </r>
  <r>
    <e v="#N/A"/>
    <m/>
    <x v="62"/>
    <m/>
    <x v="7"/>
    <m/>
    <m/>
    <m/>
    <m/>
    <m/>
    <m/>
    <m/>
    <n v="8"/>
    <m/>
  </r>
  <r>
    <e v="#N/A"/>
    <m/>
    <x v="62"/>
    <m/>
    <x v="7"/>
    <m/>
    <m/>
    <m/>
    <m/>
    <m/>
    <m/>
    <m/>
    <n v="1"/>
    <m/>
  </r>
  <r>
    <e v="#N/A"/>
    <m/>
    <x v="62"/>
    <m/>
    <x v="7"/>
    <m/>
    <m/>
    <m/>
    <m/>
    <m/>
    <m/>
    <m/>
    <n v="1"/>
    <m/>
  </r>
  <r>
    <e v="#N/A"/>
    <m/>
    <x v="62"/>
    <m/>
    <x v="7"/>
    <m/>
    <m/>
    <m/>
    <m/>
    <m/>
    <m/>
    <m/>
    <n v="1"/>
    <m/>
  </r>
  <r>
    <e v="#N/A"/>
    <m/>
    <x v="62"/>
    <m/>
    <x v="7"/>
    <m/>
    <m/>
    <m/>
    <m/>
    <m/>
    <m/>
    <m/>
    <n v="1"/>
    <m/>
  </r>
  <r>
    <e v="#N/A"/>
    <m/>
    <x v="62"/>
    <m/>
    <x v="7"/>
    <m/>
    <m/>
    <m/>
    <m/>
    <m/>
    <m/>
    <m/>
    <n v="1"/>
    <m/>
  </r>
  <r>
    <e v="#N/A"/>
    <m/>
    <x v="62"/>
    <m/>
    <x v="7"/>
    <m/>
    <m/>
    <m/>
    <m/>
    <m/>
    <m/>
    <m/>
    <n v="1"/>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3"/>
    <m/>
  </r>
  <r>
    <e v="#N/A"/>
    <m/>
    <x v="62"/>
    <m/>
    <x v="7"/>
    <m/>
    <m/>
    <m/>
    <m/>
    <m/>
    <m/>
    <m/>
    <n v="3"/>
    <m/>
  </r>
  <r>
    <e v="#N/A"/>
    <m/>
    <x v="62"/>
    <m/>
    <x v="7"/>
    <m/>
    <m/>
    <m/>
    <m/>
    <m/>
    <m/>
    <m/>
    <n v="3"/>
    <m/>
  </r>
  <r>
    <e v="#N/A"/>
    <m/>
    <x v="62"/>
    <m/>
    <x v="7"/>
    <m/>
    <m/>
    <m/>
    <m/>
    <m/>
    <m/>
    <m/>
    <n v="4"/>
    <m/>
  </r>
  <r>
    <e v="#N/A"/>
    <m/>
    <x v="62"/>
    <m/>
    <x v="7"/>
    <m/>
    <m/>
    <m/>
    <m/>
    <m/>
    <m/>
    <m/>
    <n v="4"/>
    <m/>
  </r>
  <r>
    <e v="#N/A"/>
    <m/>
    <x v="62"/>
    <m/>
    <x v="7"/>
    <m/>
    <m/>
    <m/>
    <m/>
    <m/>
    <m/>
    <m/>
    <n v="4"/>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7"/>
    <m/>
  </r>
  <r>
    <e v="#N/A"/>
    <m/>
    <x v="62"/>
    <m/>
    <x v="7"/>
    <m/>
    <m/>
    <m/>
    <m/>
    <m/>
    <m/>
    <m/>
    <n v="7"/>
    <m/>
  </r>
  <r>
    <e v="#N/A"/>
    <m/>
    <x v="62"/>
    <m/>
    <x v="7"/>
    <m/>
    <m/>
    <m/>
    <m/>
    <m/>
    <m/>
    <m/>
    <n v="8"/>
    <m/>
  </r>
  <r>
    <e v="#N/A"/>
    <m/>
    <x v="62"/>
    <m/>
    <x v="7"/>
    <m/>
    <m/>
    <m/>
    <m/>
    <m/>
    <m/>
    <m/>
    <n v="8"/>
    <m/>
  </r>
  <r>
    <e v="#N/A"/>
    <m/>
    <x v="62"/>
    <m/>
    <x v="7"/>
    <m/>
    <m/>
    <m/>
    <m/>
    <m/>
    <m/>
    <m/>
    <n v="8"/>
    <m/>
  </r>
  <r>
    <e v="#N/A"/>
    <m/>
    <x v="62"/>
    <m/>
    <x v="7"/>
    <m/>
    <m/>
    <m/>
    <m/>
    <m/>
    <m/>
    <m/>
    <n v="8"/>
    <m/>
  </r>
  <r>
    <e v="#N/A"/>
    <m/>
    <x v="62"/>
    <m/>
    <x v="7"/>
    <m/>
    <m/>
    <m/>
    <m/>
    <m/>
    <m/>
    <m/>
    <n v="1"/>
    <m/>
  </r>
  <r>
    <e v="#N/A"/>
    <m/>
    <x v="62"/>
    <m/>
    <x v="7"/>
    <m/>
    <m/>
    <m/>
    <m/>
    <m/>
    <m/>
    <m/>
    <n v="1"/>
    <m/>
  </r>
  <r>
    <e v="#N/A"/>
    <m/>
    <x v="62"/>
    <m/>
    <x v="7"/>
    <m/>
    <m/>
    <m/>
    <m/>
    <m/>
    <m/>
    <m/>
    <n v="1"/>
    <m/>
  </r>
  <r>
    <e v="#N/A"/>
    <m/>
    <x v="62"/>
    <m/>
    <x v="7"/>
    <m/>
    <m/>
    <m/>
    <m/>
    <m/>
    <m/>
    <m/>
    <n v="1"/>
    <m/>
  </r>
  <r>
    <e v="#N/A"/>
    <m/>
    <x v="62"/>
    <m/>
    <x v="7"/>
    <m/>
    <m/>
    <m/>
    <m/>
    <m/>
    <m/>
    <m/>
    <n v="1"/>
    <m/>
  </r>
  <r>
    <e v="#N/A"/>
    <m/>
    <x v="62"/>
    <m/>
    <x v="7"/>
    <m/>
    <m/>
    <m/>
    <m/>
    <m/>
    <m/>
    <m/>
    <n v="1"/>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3"/>
    <m/>
  </r>
  <r>
    <e v="#N/A"/>
    <m/>
    <x v="62"/>
    <m/>
    <x v="7"/>
    <m/>
    <m/>
    <m/>
    <m/>
    <m/>
    <m/>
    <m/>
    <n v="3"/>
    <m/>
  </r>
  <r>
    <e v="#N/A"/>
    <m/>
    <x v="62"/>
    <m/>
    <x v="7"/>
    <m/>
    <m/>
    <m/>
    <m/>
    <m/>
    <m/>
    <m/>
    <n v="3"/>
    <m/>
  </r>
  <r>
    <e v="#N/A"/>
    <m/>
    <x v="62"/>
    <m/>
    <x v="7"/>
    <m/>
    <m/>
    <m/>
    <m/>
    <m/>
    <m/>
    <m/>
    <n v="4"/>
    <m/>
  </r>
  <r>
    <e v="#N/A"/>
    <m/>
    <x v="62"/>
    <m/>
    <x v="7"/>
    <m/>
    <m/>
    <m/>
    <m/>
    <m/>
    <m/>
    <m/>
    <n v="4"/>
    <m/>
  </r>
  <r>
    <e v="#N/A"/>
    <m/>
    <x v="62"/>
    <m/>
    <x v="7"/>
    <m/>
    <m/>
    <m/>
    <m/>
    <m/>
    <m/>
    <m/>
    <n v="4"/>
    <m/>
  </r>
  <r>
    <e v="#N/A"/>
    <m/>
    <x v="62"/>
    <m/>
    <x v="7"/>
    <m/>
    <m/>
    <m/>
    <m/>
    <m/>
    <m/>
    <m/>
    <n v="4"/>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7"/>
    <m/>
  </r>
  <r>
    <e v="#N/A"/>
    <m/>
    <x v="62"/>
    <m/>
    <x v="7"/>
    <m/>
    <m/>
    <m/>
    <m/>
    <m/>
    <m/>
    <m/>
    <n v="7"/>
    <m/>
  </r>
  <r>
    <e v="#N/A"/>
    <m/>
    <x v="62"/>
    <m/>
    <x v="7"/>
    <m/>
    <m/>
    <m/>
    <m/>
    <m/>
    <m/>
    <m/>
    <n v="8"/>
    <m/>
  </r>
  <r>
    <e v="#N/A"/>
    <m/>
    <x v="62"/>
    <m/>
    <x v="7"/>
    <m/>
    <m/>
    <m/>
    <m/>
    <m/>
    <m/>
    <m/>
    <n v="8"/>
    <m/>
  </r>
  <r>
    <e v="#N/A"/>
    <m/>
    <x v="62"/>
    <m/>
    <x v="7"/>
    <m/>
    <m/>
    <m/>
    <m/>
    <m/>
    <m/>
    <m/>
    <n v="8"/>
    <m/>
  </r>
  <r>
    <e v="#N/A"/>
    <m/>
    <x v="62"/>
    <m/>
    <x v="7"/>
    <m/>
    <m/>
    <m/>
    <m/>
    <m/>
    <m/>
    <m/>
    <n v="8"/>
    <m/>
  </r>
  <r>
    <e v="#N/A"/>
    <m/>
    <x v="62"/>
    <m/>
    <x v="7"/>
    <m/>
    <m/>
    <m/>
    <m/>
    <m/>
    <m/>
    <m/>
    <n v="1"/>
    <m/>
  </r>
  <r>
    <e v="#N/A"/>
    <m/>
    <x v="62"/>
    <m/>
    <x v="7"/>
    <m/>
    <m/>
    <m/>
    <m/>
    <m/>
    <m/>
    <m/>
    <n v="1"/>
    <m/>
  </r>
  <r>
    <e v="#N/A"/>
    <m/>
    <x v="62"/>
    <m/>
    <x v="7"/>
    <m/>
    <m/>
    <m/>
    <m/>
    <m/>
    <m/>
    <m/>
    <n v="1"/>
    <m/>
  </r>
  <r>
    <e v="#N/A"/>
    <m/>
    <x v="62"/>
    <m/>
    <x v="7"/>
    <m/>
    <m/>
    <m/>
    <m/>
    <m/>
    <m/>
    <m/>
    <n v="1"/>
    <m/>
  </r>
  <r>
    <e v="#N/A"/>
    <m/>
    <x v="62"/>
    <m/>
    <x v="7"/>
    <m/>
    <m/>
    <m/>
    <m/>
    <m/>
    <m/>
    <m/>
    <n v="1"/>
    <m/>
  </r>
  <r>
    <e v="#N/A"/>
    <m/>
    <x v="62"/>
    <m/>
    <x v="7"/>
    <m/>
    <m/>
    <m/>
    <m/>
    <m/>
    <m/>
    <m/>
    <n v="1"/>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2"/>
    <m/>
  </r>
  <r>
    <e v="#N/A"/>
    <m/>
    <x v="62"/>
    <m/>
    <x v="7"/>
    <m/>
    <m/>
    <m/>
    <m/>
    <m/>
    <m/>
    <m/>
    <n v="3"/>
    <m/>
  </r>
  <r>
    <e v="#N/A"/>
    <m/>
    <x v="62"/>
    <m/>
    <x v="7"/>
    <m/>
    <m/>
    <m/>
    <m/>
    <m/>
    <m/>
    <m/>
    <n v="3"/>
    <m/>
  </r>
  <r>
    <e v="#N/A"/>
    <m/>
    <x v="62"/>
    <m/>
    <x v="7"/>
    <m/>
    <m/>
    <m/>
    <m/>
    <m/>
    <m/>
    <m/>
    <n v="3"/>
    <m/>
  </r>
  <r>
    <e v="#N/A"/>
    <m/>
    <x v="62"/>
    <m/>
    <x v="7"/>
    <m/>
    <m/>
    <m/>
    <m/>
    <m/>
    <m/>
    <m/>
    <n v="4"/>
    <m/>
  </r>
  <r>
    <e v="#N/A"/>
    <m/>
    <x v="62"/>
    <m/>
    <x v="7"/>
    <m/>
    <m/>
    <m/>
    <m/>
    <m/>
    <m/>
    <m/>
    <n v="4"/>
    <m/>
  </r>
  <r>
    <e v="#N/A"/>
    <m/>
    <x v="62"/>
    <m/>
    <x v="7"/>
    <m/>
    <m/>
    <m/>
    <m/>
    <m/>
    <m/>
    <m/>
    <n v="4"/>
    <m/>
  </r>
  <r>
    <e v="#N/A"/>
    <m/>
    <x v="62"/>
    <m/>
    <x v="7"/>
    <m/>
    <m/>
    <m/>
    <m/>
    <m/>
    <m/>
    <m/>
    <n v="4"/>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5"/>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6"/>
    <m/>
  </r>
  <r>
    <e v="#N/A"/>
    <m/>
    <x v="62"/>
    <m/>
    <x v="7"/>
    <m/>
    <m/>
    <m/>
    <m/>
    <m/>
    <m/>
    <m/>
    <n v="7"/>
    <m/>
  </r>
  <r>
    <e v="#N/A"/>
    <m/>
    <x v="62"/>
    <m/>
    <x v="7"/>
    <m/>
    <m/>
    <m/>
    <m/>
    <m/>
    <m/>
    <m/>
    <n v="7"/>
    <m/>
  </r>
  <r>
    <e v="#N/A"/>
    <m/>
    <x v="62"/>
    <m/>
    <x v="7"/>
    <m/>
    <m/>
    <m/>
    <m/>
    <m/>
    <m/>
    <m/>
    <n v="8"/>
    <m/>
  </r>
  <r>
    <e v="#N/A"/>
    <m/>
    <x v="62"/>
    <m/>
    <x v="7"/>
    <m/>
    <m/>
    <m/>
    <m/>
    <m/>
    <m/>
    <m/>
    <n v="8"/>
    <m/>
  </r>
  <r>
    <e v="#N/A"/>
    <m/>
    <x v="62"/>
    <m/>
    <x v="7"/>
    <m/>
    <m/>
    <m/>
    <m/>
    <m/>
    <m/>
    <m/>
    <n v="8"/>
    <m/>
  </r>
  <r>
    <e v="#N/A"/>
    <m/>
    <x v="62"/>
    <m/>
    <x v="7"/>
    <m/>
    <m/>
    <m/>
    <m/>
    <m/>
    <m/>
    <m/>
    <n v="8"/>
    <m/>
  </r>
  <r>
    <e v="#N/A"/>
    <m/>
    <x v="62"/>
    <m/>
    <x v="7"/>
    <m/>
    <m/>
    <m/>
    <m/>
    <m/>
    <m/>
    <m/>
    <e v="#VALUE!"/>
    <m/>
  </r>
  <r>
    <e v="#N/A"/>
    <m/>
    <x v="62"/>
    <m/>
    <x v="7"/>
    <m/>
    <m/>
    <m/>
    <m/>
    <m/>
    <m/>
    <m/>
    <e v="#VALUE!"/>
    <m/>
  </r>
  <r>
    <e v="#N/A"/>
    <m/>
    <x v="62"/>
    <m/>
    <x v="7"/>
    <m/>
    <m/>
    <m/>
    <m/>
    <m/>
    <m/>
    <m/>
    <e v="#VALUE!"/>
    <m/>
  </r>
  <r>
    <e v="#N/A"/>
    <m/>
    <x v="62"/>
    <m/>
    <x v="7"/>
    <m/>
    <m/>
    <m/>
    <m/>
    <m/>
    <m/>
    <m/>
    <e v="#VALUE!"/>
    <m/>
  </r>
  <r>
    <e v="#N/A"/>
    <m/>
    <x v="62"/>
    <m/>
    <x v="7"/>
    <m/>
    <m/>
    <m/>
    <m/>
    <m/>
    <m/>
    <m/>
    <e v="#VALUE!"/>
    <m/>
  </r>
  <r>
    <e v="#N/A"/>
    <m/>
    <x v="62"/>
    <m/>
    <x v="7"/>
    <m/>
    <m/>
    <m/>
    <m/>
    <m/>
    <m/>
    <m/>
    <e v="#VALUE!"/>
    <m/>
  </r>
  <r>
    <e v="#N/A"/>
    <m/>
    <x v="62"/>
    <m/>
    <x v="7"/>
    <m/>
    <m/>
    <m/>
    <m/>
    <m/>
    <m/>
    <m/>
    <e v="#VALUE!"/>
    <m/>
  </r>
  <r>
    <e v="#N/A"/>
    <m/>
    <x v="62"/>
    <m/>
    <x v="7"/>
    <m/>
    <m/>
    <m/>
    <m/>
    <m/>
    <m/>
    <m/>
    <e v="#VALUE!"/>
    <m/>
  </r>
  <r>
    <e v="#N/A"/>
    <m/>
    <x v="62"/>
    <m/>
    <x v="7"/>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99">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83">
      <pivotArea outline="0" collapsedLevelsAreSubtotals="1" fieldPosition="0"/>
    </format>
    <format dxfId="482">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C47C10-2076-4155-8194-2A593751E213}" name="PivotTable2" cacheId="35"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R2:Z64" firstHeaderRow="1" firstDataRow="2" firstDataCol="1"/>
  <pivotFields count="14">
    <pivotField showAll="0"/>
    <pivotField showAll="0"/>
    <pivotField axis="axisRow" showAll="0">
      <items count="65">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m="1" x="63"/>
        <item h="1" x="60"/>
        <item h="1" x="61"/>
        <item h="1" x="62"/>
        <item t="default"/>
      </items>
    </pivotField>
    <pivotField showAll="0"/>
    <pivotField axis="axisCol" showAll="0">
      <items count="9">
        <item x="0"/>
        <item x="1"/>
        <item x="2"/>
        <item x="3"/>
        <item h="1" x="7"/>
        <item x="4"/>
        <item x="5"/>
        <item x="6"/>
        <item t="default"/>
      </items>
    </pivotField>
    <pivotField showAll="0"/>
    <pivotField showAll="0"/>
    <pivotField showAll="0"/>
    <pivotField dataField="1" showAll="0"/>
    <pivotField showAll="0"/>
    <pivotField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8">
    <i>
      <x/>
    </i>
    <i>
      <x v="1"/>
    </i>
    <i>
      <x v="2"/>
    </i>
    <i>
      <x v="3"/>
    </i>
    <i>
      <x v="5"/>
    </i>
    <i>
      <x v="6"/>
    </i>
    <i>
      <x v="7"/>
    </i>
    <i t="grand">
      <x/>
    </i>
  </colItems>
  <dataFields count="1">
    <dataField name="Average of mg/m3 *" fld="8" subtotal="average" baseField="2" baseItem="0" numFmtId="165"/>
  </dataFields>
  <formats count="15">
    <format dxfId="428">
      <pivotArea type="all" dataOnly="0" outline="0" fieldPosition="0"/>
    </format>
    <format dxfId="427">
      <pivotArea type="all" dataOnly="0" outline="0" fieldPosition="0"/>
    </format>
    <format dxfId="426">
      <pivotArea outline="0" collapsedLevelsAreSubtotals="1" fieldPosition="0"/>
    </format>
    <format dxfId="425">
      <pivotArea type="origin" dataOnly="0" labelOnly="1" outline="0" fieldPosition="0"/>
    </format>
    <format dxfId="424">
      <pivotArea field="4" type="button" dataOnly="0" labelOnly="1" outline="0" axis="axisCol" fieldPosition="0"/>
    </format>
    <format dxfId="423">
      <pivotArea type="topRight" dataOnly="0" labelOnly="1" outline="0" fieldPosition="0"/>
    </format>
    <format dxfId="422">
      <pivotArea field="2" type="button" dataOnly="0" labelOnly="1" outline="0" axis="axisRow" fieldPosition="0"/>
    </format>
    <format dxfId="421">
      <pivotArea dataOnly="0" labelOnly="1" fieldPosition="0">
        <references count="1">
          <reference field="4" count="0"/>
        </references>
      </pivotArea>
    </format>
    <format dxfId="420">
      <pivotArea dataOnly="0" labelOnly="1" grandCol="1" outline="0" fieldPosition="0"/>
    </format>
    <format dxfId="419">
      <pivotArea type="origin" dataOnly="0" labelOnly="1" outline="0" fieldPosition="0"/>
    </format>
    <format dxfId="418">
      <pivotArea field="2" type="button" dataOnly="0" labelOnly="1" outline="0" axis="axisRow" fieldPosition="0"/>
    </format>
    <format dxfId="417">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16">
      <pivotArea dataOnly="0" labelOnly="1" fieldPosition="0">
        <references count="1">
          <reference field="2" count="10">
            <x v="50"/>
            <x v="51"/>
            <x v="52"/>
            <x v="53"/>
            <x v="54"/>
            <x v="55"/>
            <x v="56"/>
            <x v="57"/>
            <x v="58"/>
            <x v="59"/>
          </reference>
        </references>
      </pivotArea>
    </format>
    <format dxfId="415">
      <pivotArea dataOnly="0" labelOnly="1" grandRow="1" outline="0" fieldPosition="0"/>
    </format>
    <format dxfId="414">
      <pivotArea collapsedLevelsAreSubtotals="1" fieldPosition="0">
        <references count="2">
          <reference field="2" count="1">
            <x v="46"/>
          </reference>
          <reference field="4" count="1" selected="0">
            <x v="5"/>
          </reference>
        </references>
      </pivotArea>
    </format>
  </formats>
  <conditionalFormats count="4">
    <conditionalFormat priority="1">
      <pivotAreas count="1">
        <pivotArea type="data" collapsedLevelsAreSubtotals="1" fieldPosition="0">
          <references count="2">
            <reference field="4294967294" count="1" selected="0">
              <x v="0"/>
            </reference>
            <reference field="2" count="6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scope="data" priority="4">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DD0F70-3A3B-4FFD-820A-7BDF979DA03E}" name="PivotTable2" cacheId="24"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Q2:AD65" firstHeaderRow="1" firstDataRow="2" firstDataCol="1"/>
  <pivotFields count="14">
    <pivotField showAll="0"/>
    <pivotField showAll="0"/>
    <pivotField axis="axisRow" showAll="0">
      <items count="62">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2024" fld="8" subtotal="average" baseField="2" baseItem="0" numFmtId="165"/>
  </dataFields>
  <formats count="15">
    <format dxfId="395">
      <pivotArea outline="0" collapsedLevelsAreSubtotals="1"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4" type="button" dataOnly="0" labelOnly="1" outline="0" axis="axisCol" fieldPosition="0"/>
    </format>
    <format dxfId="390">
      <pivotArea type="topRight" dataOnly="0" labelOnly="1" outline="0" fieldPosition="0"/>
    </format>
    <format dxfId="389">
      <pivotArea field="2" type="button" dataOnly="0" labelOnly="1" outline="0" axis="axisRow" fieldPosition="0"/>
    </format>
    <format dxfId="38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7">
      <pivotArea dataOnly="0" labelOnly="1" fieldPosition="0">
        <references count="1">
          <reference field="2" count="11">
            <x v="50"/>
            <x v="51"/>
            <x v="52"/>
            <x v="53"/>
            <x v="54"/>
            <x v="55"/>
            <x v="56"/>
            <x v="57"/>
            <x v="58"/>
            <x v="59"/>
            <x v="60"/>
          </reference>
        </references>
      </pivotArea>
    </format>
    <format dxfId="386">
      <pivotArea dataOnly="0" labelOnly="1" grandRow="1" outline="0" fieldPosition="0"/>
    </format>
    <format dxfId="385">
      <pivotArea dataOnly="0" labelOnly="1" fieldPosition="0">
        <references count="1">
          <reference field="4" count="0"/>
        </references>
      </pivotArea>
    </format>
    <format dxfId="384">
      <pivotArea dataOnly="0" labelOnly="1" grandCol="1" outline="0" fieldPosition="0"/>
    </format>
    <format dxfId="383">
      <pivotArea dataOnly="0" labelOnly="1" fieldPosition="0">
        <references count="1">
          <reference field="4" count="0"/>
        </references>
      </pivotArea>
    </format>
    <format dxfId="382">
      <pivotArea dataOnly="0" labelOnly="1" grandCol="1" outline="0" fieldPosition="0"/>
    </format>
    <format dxfId="381">
      <pivotArea dataOnly="0" labelOnly="1" fieldPosition="0">
        <references count="1">
          <reference field="2" count="0"/>
        </references>
      </pivotArea>
    </format>
  </formats>
  <conditionalFormats count="4">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4">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55">
      <pivotArea outline="0" collapsedLevelsAreSubtotals="1" fieldPosition="0"/>
    </format>
    <format dxfId="354">
      <pivotArea type="all" dataOnly="0" outline="0" fieldPosition="0"/>
    </format>
    <format dxfId="353">
      <pivotArea outline="0" collapsedLevelsAreSubtotals="1" fieldPosition="0"/>
    </format>
    <format dxfId="352">
      <pivotArea type="origin" dataOnly="0" labelOnly="1" outline="0" fieldPosition="0"/>
    </format>
    <format dxfId="351">
      <pivotArea field="4" type="button" dataOnly="0" labelOnly="1" outline="0" axis="axisCol" fieldPosition="0"/>
    </format>
    <format dxfId="350">
      <pivotArea type="topRight" dataOnly="0" labelOnly="1" outline="0" fieldPosition="0"/>
    </format>
    <format dxfId="349">
      <pivotArea field="2" type="button" dataOnly="0" labelOnly="1" outline="0" axis="axisRow" fieldPosition="0"/>
    </format>
    <format dxfId="348">
      <pivotArea dataOnly="0" labelOnly="1" grandRow="1" outline="0" fieldPosition="0"/>
    </format>
    <format dxfId="347">
      <pivotArea dataOnly="0" labelOnly="1" fieldPosition="0">
        <references count="1">
          <reference field="4" count="0"/>
        </references>
      </pivotArea>
    </format>
    <format dxfId="346">
      <pivotArea dataOnly="0" labelOnly="1" grandCol="1" outline="0" fieldPosition="0"/>
    </format>
    <format dxfId="345">
      <pivotArea collapsedLevelsAreSubtotals="1" fieldPosition="0">
        <references count="2">
          <reference field="2" count="1">
            <x v="19"/>
          </reference>
          <reference field="4" count="1" selected="0">
            <x v="6"/>
          </reference>
        </references>
      </pivotArea>
    </format>
    <format dxfId="344">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312">
      <pivotArea outline="0" collapsedLevelsAreSubtotals="1" fieldPosition="0"/>
    </format>
    <format dxfId="311">
      <pivotArea collapsedLevelsAreSubtotals="1" fieldPosition="0">
        <references count="2">
          <reference field="2" count="1">
            <x v="28"/>
          </reference>
          <reference field="4" count="1" selected="0">
            <x v="3"/>
          </reference>
        </references>
      </pivotArea>
    </format>
    <format dxfId="310">
      <pivotArea type="all" dataOnly="0" outline="0" fieldPosition="0"/>
    </format>
    <format dxfId="309">
      <pivotArea outline="0" collapsedLevelsAreSubtotals="1" fieldPosition="0"/>
    </format>
    <format dxfId="308">
      <pivotArea type="origin" dataOnly="0" labelOnly="1" outline="0" fieldPosition="0"/>
    </format>
    <format dxfId="307">
      <pivotArea field="4" type="button" dataOnly="0" labelOnly="1" outline="0" axis="axisCol" fieldPosition="0"/>
    </format>
    <format dxfId="306">
      <pivotArea type="topRight" dataOnly="0" labelOnly="1" outline="0" fieldPosition="0"/>
    </format>
    <format dxfId="305">
      <pivotArea field="2" type="button" dataOnly="0" labelOnly="1" outline="0" axis="axisRow" fieldPosition="0"/>
    </format>
    <format dxfId="30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303">
      <pivotArea dataOnly="0" labelOnly="1" fieldPosition="0">
        <references count="1">
          <reference field="2" count="10">
            <x v="51"/>
            <x v="52"/>
            <x v="53"/>
            <x v="54"/>
            <x v="55"/>
            <x v="56"/>
            <x v="57"/>
            <x v="58"/>
            <x v="59"/>
            <x v="60"/>
          </reference>
        </references>
      </pivotArea>
    </format>
    <format dxfId="302">
      <pivotArea dataOnly="0" labelOnly="1" grandRow="1" outline="0" fieldPosition="0"/>
    </format>
    <format dxfId="301">
      <pivotArea dataOnly="0" labelOnly="1" fieldPosition="0">
        <references count="1">
          <reference field="4" count="0"/>
        </references>
      </pivotArea>
    </format>
    <format dxfId="300">
      <pivotArea dataOnly="0" labelOnly="1" grandCol="1" outline="0" fieldPosition="0"/>
    </format>
    <format dxfId="299">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98">
      <pivotArea type="origin" dataOnly="0" labelOnly="1" outline="0" fieldPosition="0"/>
    </format>
    <format dxfId="297">
      <pivotArea field="4" type="button" dataOnly="0" labelOnly="1" outline="0" axis="axisCol" fieldPosition="0"/>
    </format>
    <format dxfId="296">
      <pivotArea type="topRight" dataOnly="0" labelOnly="1" outline="0" fieldPosition="0"/>
    </format>
    <format dxfId="295">
      <pivotArea field="2" type="button" dataOnly="0" labelOnly="1" outline="0" axis="axisRow" fieldPosition="0"/>
    </format>
    <format dxfId="29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93">
      <pivotArea dataOnly="0" labelOnly="1" fieldPosition="0">
        <references count="1">
          <reference field="2" count="9">
            <x v="51"/>
            <x v="52"/>
            <x v="53"/>
            <x v="54"/>
            <x v="55"/>
            <x v="56"/>
            <x v="57"/>
            <x v="58"/>
            <x v="59"/>
          </reference>
        </references>
      </pivotArea>
    </format>
    <format dxfId="292">
      <pivotArea dataOnly="0" labelOnly="1" fieldPosition="0">
        <references count="1">
          <reference field="4" count="0"/>
        </references>
      </pivotArea>
    </format>
    <format dxfId="291">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98">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97"/>
    <tableColumn id="5" xr3:uid="{50CC2E23-1C4A-4EE2-9055-08FD4A93A3F2}" name="Exposure Data, Date off*" dataDxfId="496"/>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343" dataDxfId="341" headerRowBorderDxfId="342" tableBorderDxfId="340" totalsRowBorderDxfId="339">
  <autoFilter ref="B2:O692" xr:uid="{2A05A274-EE0F-42C4-907A-9FC68596CF13}"/>
  <tableColumns count="14">
    <tableColumn id="1" xr3:uid="{FB1AE9A2-3C86-478C-B4F7-6EC3212208CE}" name="Site Name" dataDxfId="338"/>
    <tableColumn id="2" xr3:uid="{33BD1159-AA18-44C8-9AD7-1CCE3C46DBF8}" name="Site ID" dataDxfId="337"/>
    <tableColumn id="3" xr3:uid="{43E13841-CF85-49E7-ADC5-A437860CEE8A}" name="Index" dataDxfId="336">
      <calculatedColumnFormula>Table11[[#This Row],[Site ID]]&amp;"-"&amp;Table11[[#This Row],[Site Name]]</calculatedColumnFormula>
    </tableColumn>
    <tableColumn id="4" xr3:uid="{408E02E8-9C7C-4A97-B640-B94C6C845C5C}" name="Sample Number" dataDxfId="335"/>
    <tableColumn id="5" xr3:uid="{DDF74E22-4AA6-4CE2-8C3E-2CD85E47070F}" name="Month " dataDxfId="334"/>
    <tableColumn id="6" xr3:uid="{09C4C1C1-A9D1-4ADA-A754-DEF7DD016EEE}" name="Exposure Data, Date On*" dataDxfId="333"/>
    <tableColumn id="7" xr3:uid="{DCBCA5C5-A84C-4907-96D9-9DCF0EFF1BF0}" name="Exposure Data, Date off*" dataDxfId="332"/>
    <tableColumn id="8" xr3:uid="{257B8BD3-2A83-403A-A3F0-65E5836E11FB}" name="Time* (hr.)" dataDxfId="331"/>
    <tableColumn id="9" xr3:uid="{DE8B4F83-DD8E-4D5C-803B-EDD79D4E8CE9}" name="mg/m3 *" dataDxfId="330"/>
    <tableColumn id="10" xr3:uid="{6199BA7D-C80A-4025-9E95-7883FD36AA9C}" name="ppb *" dataDxfId="329"/>
    <tableColumn id="11" xr3:uid="{4A4996FA-785F-45CF-8EAE-88A5422EA036}" name="µg NO2 on tube" dataDxfId="328"/>
    <tableColumn id="12" xr3:uid="{D7C5BB2A-6197-4469-803B-D03ADDDEF688}" name="Lab commens where results may be compromised" dataDxfId="327"/>
    <tableColumn id="16" xr3:uid="{3259FF34-B0A6-4309-B46B-40B63BA0E567}" name="Area" dataDxfId="326">
      <calculatedColumnFormula>INDEX(Table12[],MATCH(Table11[[#This Row],[Site ID]],Table12[[#Data],[Site ID]],0),MATCH(Table11[[#Headers],[Area]],Table12[#Headers],0))</calculatedColumnFormula>
    </tableColumn>
    <tableColumn id="14" xr3:uid="{64F2CE35-545F-45D6-A51E-BF7D5E10F21B}" name="Remove" dataDxfId="32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90">
      <calculatedColumnFormula>Table82[[#This Row],[Site ID]]&amp;"-"&amp;Table82[[#This Row],[Site Name]]</calculatedColumnFormula>
    </tableColumn>
    <tableColumn id="4" xr3:uid="{FBAB345F-4048-4721-8010-6DF4BD87848F}" name="Sample Number" dataDxfId="289" totalsRowDxfId="288"/>
    <tableColumn id="5" xr3:uid="{2357803D-E46F-4851-99EF-DC2C957C5512}" name="Month "/>
    <tableColumn id="6" xr3:uid="{8350433B-C575-4C86-8113-D26CDFCE527B}" name="Exposure Data, Date On*" dataDxfId="287" totalsRowDxfId="286"/>
    <tableColumn id="7" xr3:uid="{E02AEF1F-84AB-48FC-BDF5-8B62FA556C90}" name="Exposure Data, Date off*" dataDxfId="285" totalsRowDxfId="284"/>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83" headerRowBorderDxfId="282" tableBorderDxfId="281" totalsRowBorderDxfId="280">
  <autoFilter ref="AT7:BG67" xr:uid="{6E0C59C9-9FF9-43E5-8657-AE476AB28961}"/>
  <tableColumns count="14">
    <tableColumn id="1" xr3:uid="{E7366834-2947-49C3-AD43-EBA77F91A472}" name="Average of mg/m3" dataDxfId="279"/>
    <tableColumn id="3" xr3:uid="{2C082EDF-CCB3-49D3-B528-0B8DC0CBC5EC}" name="Jan" dataDxfId="278">
      <calculatedColumnFormula>IF(#REF!=0, "Missing",#REF!)</calculatedColumnFormula>
    </tableColumn>
    <tableColumn id="4" xr3:uid="{EAB4A4B4-5BB8-465F-917C-B08C5F116E72}" name="Feb" dataDxfId="277">
      <calculatedColumnFormula>IF(#REF!=0, "Missing",#REF!)</calculatedColumnFormula>
    </tableColumn>
    <tableColumn id="5" xr3:uid="{86EB958C-7989-4E32-8298-8D3654128441}" name="Mar" dataDxfId="276">
      <calculatedColumnFormula>IF(#REF!=0, "Missing",#REF!)</calculatedColumnFormula>
    </tableColumn>
    <tableColumn id="6" xr3:uid="{B1D6ACBB-3E8F-468F-8B59-DDEECB42FA9C}" name="Apr" dataDxfId="275">
      <calculatedColumnFormula>IF(#REF!=0, "Missing",#REF!)</calculatedColumnFormula>
    </tableColumn>
    <tableColumn id="7" xr3:uid="{F3957323-B0CF-4B3F-A99B-0907887E7D59}" name="May" dataDxfId="274">
      <calculatedColumnFormula>IF(#REF!=0, "Missing",#REF!)</calculatedColumnFormula>
    </tableColumn>
    <tableColumn id="8" xr3:uid="{5E9F35FA-92D6-44D7-8263-FBEC09E153F0}" name="Jun" dataDxfId="273">
      <calculatedColumnFormula>IF(#REF!=0, "Missing",#REF!)</calculatedColumnFormula>
    </tableColumn>
    <tableColumn id="9" xr3:uid="{CFC99098-87CE-4E8F-A4E4-22EE4CF4B3E2}" name="Jul" dataDxfId="272">
      <calculatedColumnFormula>IF(#REF!=0, "Missing",#REF!)</calculatedColumnFormula>
    </tableColumn>
    <tableColumn id="10" xr3:uid="{BF0B76E0-814E-432D-8A99-D50B68ED663F}" name="Aug" dataDxfId="271">
      <calculatedColumnFormula>IF(#REF!=0, "Missing",#REF!)</calculatedColumnFormula>
    </tableColumn>
    <tableColumn id="11" xr3:uid="{4C7079EC-6CCB-48DF-82AB-1F62300EA140}" name="Sep" dataDxfId="270"/>
    <tableColumn id="12" xr3:uid="{7802BF85-67E0-41FA-AD4A-D6A72254EDAD}" name="Oct" dataDxfId="269"/>
    <tableColumn id="13" xr3:uid="{D985C549-73C4-40EE-B602-B6BCF15F3591}" name="Nov" dataDxfId="268"/>
    <tableColumn id="14" xr3:uid="{D13DD825-D7E3-49C1-B6ED-06214FDB5E4A}" name="Dec" dataDxfId="267"/>
    <tableColumn id="15" xr3:uid="{A6B6FCFA-A476-4C50-8337-611FC6EB3310}" name="Unadjusted average concentration" dataDxfId="266">
      <calculatedColumnFormula>AVERAGE(Table59[[#This Row],[Jan]:[Aug]])</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65" headerRowBorderDxfId="264" tableBorderDxfId="263" totalsRowBorderDxfId="262">
  <autoFilter ref="AE7:AR67" xr:uid="{BF529C37-0ADF-4112-856E-0AF14EB65773}"/>
  <tableColumns count="14">
    <tableColumn id="1" xr3:uid="{2C3C30A2-4EEE-4CE4-B0EA-E829C0622988}" name="Average of mg/m3" dataDxfId="261"/>
    <tableColumn id="2" xr3:uid="{6ED8FBAA-06A6-469A-9894-AA8801DCB038}" name="Jan" dataDxfId="260"/>
    <tableColumn id="3" xr3:uid="{A2E05360-0ED7-4863-898C-69B37A1E691A}" name="Feb" dataDxfId="259"/>
    <tableColumn id="4" xr3:uid="{218C834F-BB0E-486D-B0ED-AB87AE100C3E}" name="Mar" dataDxfId="258"/>
    <tableColumn id="5" xr3:uid="{82DF59DF-2168-4E55-B258-1D620FB22C56}" name="Apr" dataDxfId="257"/>
    <tableColumn id="6" xr3:uid="{24E062C3-6D7F-4783-867E-C7E0F3A3233E}" name="May" dataDxfId="256"/>
    <tableColumn id="7" xr3:uid="{38A09D3F-1DED-4BEA-911E-4AD0EB785B75}" name="Jun" dataDxfId="255"/>
    <tableColumn id="8" xr3:uid="{678F2EFC-3812-41AF-83C4-E8C7225B16B6}" name="Jul" dataDxfId="254"/>
    <tableColumn id="9" xr3:uid="{9CF53EAA-42B5-4A81-9455-A18AF0F24A0E}" name="Aug" dataDxfId="253"/>
    <tableColumn id="10" xr3:uid="{AA7D8104-C3F5-4CCC-855D-E71A24D354CF}" name="Sep" dataDxfId="252"/>
    <tableColumn id="11" xr3:uid="{4D1BA1CF-6C6E-4AE9-981B-764D6D29CF85}" name="Oct" dataDxfId="251"/>
    <tableColumn id="12" xr3:uid="{221AEB35-E0A1-4479-AA6C-7326D04CDF29}" name="Nov" dataDxfId="250"/>
    <tableColumn id="13" xr3:uid="{AAB0E7D8-68D9-4B61-9284-B6C86F5541DD}" name="Dec" dataDxfId="249"/>
    <tableColumn id="14" xr3:uid="{38B2F2AF-5B6B-4C40-9819-4576D14DC6E5}" name="Unadjusted average" dataDxfId="248">
      <calculatedColumnFormula>AVERAGE(Table5[[#This Row],[Jan]:[Dec]])</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47" headerRowBorderDxfId="246" tableBorderDxfId="245">
  <autoFilter ref="A4:S64" xr:uid="{E6710BA9-A96D-46B7-A442-E85E33F5FAFD}"/>
  <tableColumns count="19">
    <tableColumn id="1" xr3:uid="{AA0E7C72-1EB4-4851-9B91-74F122D2E816}" name="Site ID" dataDxfId="244"/>
    <tableColumn id="2" xr3:uid="{EB25B54B-E277-4ED5-8890-C7A655B6F8E5}" name="Site Name " dataDxfId="243"/>
    <tableColumn id="3" xr3:uid="{B3C48228-02B6-4D83-97AA-FBE9577815BD}" name="Site Type " dataDxfId="242"/>
    <tableColumn id="4" xr3:uid="{36315A24-83C3-4504-9735-3DE822653A4D}" name="Jan-22" dataDxfId="241" dataCellStyle="Normal 3 2"/>
    <tableColumn id="5" xr3:uid="{E9A09CEF-645A-4A65-961B-7FF89ECFC075}" name="Feb-22" dataDxfId="240" dataCellStyle="Normal 3 2"/>
    <tableColumn id="6" xr3:uid="{B69394F8-A162-4384-AC87-81EE004357FA}" name="Mar-22" dataDxfId="239" dataCellStyle="Normal 3 2"/>
    <tableColumn id="7" xr3:uid="{CCB91092-80F4-4229-B8A8-97F7F8C00128}" name="Apr-22" dataDxfId="238" dataCellStyle="Normal 3 2"/>
    <tableColumn id="8" xr3:uid="{A0331867-B149-4154-9C63-BC268A00B705}" name="May-22" dataDxfId="237"/>
    <tableColumn id="9" xr3:uid="{D4AA9E4E-89AC-4CE9-B534-1A23FEBE30CA}" name="Jun-22" dataDxfId="236" dataCellStyle="Normal 3 2"/>
    <tableColumn id="10" xr3:uid="{450D6B5F-7B67-4217-ABB0-CDE59FC8B4CC}" name="Jul-22" dataDxfId="235"/>
    <tableColumn id="11" xr3:uid="{A853F0B8-F743-45AB-930B-D0ADB55F6165}" name="Aug-22" dataDxfId="234" dataCellStyle="Normal 3 2"/>
    <tableColumn id="12" xr3:uid="{1B954012-E60F-4487-BDB2-9C41DFF5BCCB}" name="Sep-22"/>
    <tableColumn id="13" xr3:uid="{F9638882-8B19-47CE-8575-8BD7F89CA833}" name="Oct-22" dataDxfId="233"/>
    <tableColumn id="14" xr3:uid="{2A9E0DB2-0989-43C4-A3B4-9872A0CFAA36}" name="Nov-22" dataDxfId="232"/>
    <tableColumn id="15" xr3:uid="{7CB7EA28-26B8-4B65-935A-0748EC355C63}" name="Dec-22" dataDxfId="231"/>
    <tableColumn id="16" xr3:uid="{DBB65FE1-226E-4AAE-AC78-A83AC0BEC5AC}" name="Unadjusted" dataDxfId="230">
      <calculatedColumnFormula>AVERAGE(D5:O5)</calculatedColumnFormula>
    </tableColumn>
    <tableColumn id="17" xr3:uid="{861A46CA-27E3-4A15-AAE2-0B3D0DD37461}" name="Bias adjusted by 0.84" dataDxfId="229">
      <calculatedColumnFormula>Table3[[#This Row],[Unadjusted]]*$Q$3</calculatedColumnFormula>
    </tableColumn>
    <tableColumn id="18" xr3:uid="{E0904EA7-D264-43E9-8F4B-E18D42D161A4}" name="Adjusted by 0.85" dataDxfId="228">
      <calculatedColumnFormula>Table3[[#This Row],[Unadjusted]]*0.85</calculatedColumnFormula>
    </tableColumn>
    <tableColumn id="19" xr3:uid="{CF24B90B-FA53-4FB0-9257-430EE2B27573}" name="Adjusted by 0.84" dataDxfId="227">
      <calculatedColumnFormula>Table3[[#This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226" headerRowBorderDxfId="225" tableBorderDxfId="224">
  <autoFilter ref="B4:R66" xr:uid="{F8A905C2-E02D-4761-B6F7-1BB44A0B6150}"/>
  <tableColumns count="17">
    <tableColumn id="1" xr3:uid="{4BA67723-205E-4A10-8994-E1DD66EEBFC2}" name="Site ID" dataDxfId="223"/>
    <tableColumn id="2" xr3:uid="{0748BAE8-6C96-4288-8785-78146FADDE0E}" name="Site Name " dataDxfId="222"/>
    <tableColumn id="3" xr3:uid="{4003466C-9F25-43CB-B357-60BAC2B5553D}" name="Site Type " dataDxfId="221"/>
    <tableColumn id="4" xr3:uid="{84203114-538E-47D7-B4C4-DB957E78E060}" name="Jan-21" dataDxfId="220"/>
    <tableColumn id="5" xr3:uid="{D977C3A5-26E3-4184-B2F9-55BD18E8C7D3}" name="Feb-21"/>
    <tableColumn id="6" xr3:uid="{E5041B7C-C136-479A-A47B-DE0D8FFFA618}" name="Mar-21" dataDxfId="219"/>
    <tableColumn id="7" xr3:uid="{16F90A8B-62BD-46CB-A421-D659E6721306}" name="Apr-21"/>
    <tableColumn id="8" xr3:uid="{C27E2F58-DA4F-42B1-AB5D-22CC9CC5A669}" name="May-21" dataDxfId="218"/>
    <tableColumn id="9" xr3:uid="{62EE6660-12B0-4AE4-942C-BCF008D2AAF5}" name="Jun-21"/>
    <tableColumn id="10" xr3:uid="{529D7F53-0579-45DE-975B-67EDBE98F7E0}" name="Jul-21" dataDxfId="217"/>
    <tableColumn id="11" xr3:uid="{BC2CEF88-7820-4A8F-A7E5-4BFA112983A4}" name="Aug-21" dataDxfId="216" dataCellStyle="Normal 3 2"/>
    <tableColumn id="12" xr3:uid="{9B7D08CF-2C4E-40CE-A90C-444AE849F54E}" name="Sep-21" dataDxfId="215"/>
    <tableColumn id="13" xr3:uid="{C3ADE42D-64FA-4A1D-BB7A-AE2818763EEF}" name="Oct-21" dataDxfId="214" dataCellStyle="Normal 3 2"/>
    <tableColumn id="14" xr3:uid="{BFC129A8-0093-425C-A223-9D51F49C29CB}" name="Nov-21" dataDxfId="213" dataCellStyle="Normal 3 2"/>
    <tableColumn id="15" xr3:uid="{25A1A8AF-975D-437C-8E54-66A50819C4A0}" name="Dec-21" dataDxfId="212"/>
    <tableColumn id="16" xr3:uid="{D1443A89-13B2-4B3F-99F5-AD367D235757}" name="Unadjusted" dataDxfId="211">
      <calculatedColumnFormula>AVERAGE(E5:P5)</calculatedColumnFormula>
    </tableColumn>
    <tableColumn id="17" xr3:uid="{642A63C1-9C36-42A0-A4C4-EA38D8FBC380}" name="Adjusted" dataDxfId="210">
      <calculatedColumnFormula>Table10[[#This Row],[Unadjusted]]*0.84</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209" headerRowBorderDxfId="208" tableBorderDxfId="207">
  <autoFilter ref="B4:Q70" xr:uid="{07139530-014E-4D7B-9AC4-4700325263E7}"/>
  <tableColumns count="16">
    <tableColumn id="1" xr3:uid="{F49D153A-E6B9-4FB8-8DBC-FCCEC41BFD7E}" name="Site ID" dataDxfId="206"/>
    <tableColumn id="2" xr3:uid="{313E5F40-7B79-4139-8FB9-D3FB1110066F}" name="Site Name " dataDxfId="205"/>
    <tableColumn id="3" xr3:uid="{D60453F4-8C19-43F3-954F-BA39184F9A84}" name="Site Type " dataDxfId="204"/>
    <tableColumn id="4" xr3:uid="{63B774E6-2DFC-4B5D-9D44-C08F15820471}" name="Jan-20" dataDxfId="203"/>
    <tableColumn id="5" xr3:uid="{6711B3EE-A836-419D-8198-F44EDDE59790}" name="Feb-20" dataDxfId="202"/>
    <tableColumn id="6" xr3:uid="{E9CB671E-40F3-455E-ACBA-D1C7E20ED4CD}" name="Mar-20*" dataDxfId="201" dataCellStyle="Normal 3 2"/>
    <tableColumn id="7" xr3:uid="{DD3BD241-F062-4931-A70F-0895F057019A}" name="Apr-20*" dataDxfId="200" dataCellStyle="Normal 3 2"/>
    <tableColumn id="8" xr3:uid="{8B0B36DF-A8E1-4B8A-9AEE-06A4374CAFEA}" name="May-20*" dataDxfId="199" dataCellStyle="Normal 3 2"/>
    <tableColumn id="9" xr3:uid="{33CCC88A-6711-451C-8DD6-9683D802FAF5}" name="Jun-20" dataDxfId="198"/>
    <tableColumn id="10" xr3:uid="{8D433952-A2D6-473A-8C50-A6CF17853C68}" name="Jul-20" dataDxfId="197"/>
    <tableColumn id="11" xr3:uid="{4297DBF3-A69B-471A-900C-B94930373923}" name="Aug-20" dataDxfId="196" dataCellStyle="Normal 3 2"/>
    <tableColumn id="12" xr3:uid="{F86DC7E1-3016-4E06-BD6F-0C3B0681CA0A}" name="Sep-20" dataDxfId="195"/>
    <tableColumn id="13" xr3:uid="{431404D0-3444-4A7B-9435-C21D7E984090}" name="Oct-20" dataDxfId="194" dataCellStyle="Normal 3 2"/>
    <tableColumn id="14" xr3:uid="{CE086FA6-1EBC-459F-AF9F-2070302266A6}" name="Nov-20" dataDxfId="193" dataCellStyle="Normal 3 2"/>
    <tableColumn id="15" xr3:uid="{7158394E-02A5-41EE-990D-6C24D721C83B}" name="Dec-20" dataDxfId="192"/>
    <tableColumn id="16" xr3:uid="{4514898D-B867-4AFA-AAF6-18CF0A3D1270}" name="Adjusted (Factor = 0.81)" dataDxfId="19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90" dataDxfId="188" headerRowBorderDxfId="189" tableBorderDxfId="187" dataCellStyle="Normal 3 2">
  <autoFilter ref="B4:Q64" xr:uid="{717CFF0E-8A60-443C-BC31-A63D62B5036F}"/>
  <tableColumns count="16">
    <tableColumn id="1" xr3:uid="{84A9E589-7908-43E5-90BF-D6C083ED9018}" name="Site ID" dataDxfId="186"/>
    <tableColumn id="2" xr3:uid="{4AA0C668-4679-4983-B73A-97C36481BE97}" name="Site Name " dataDxfId="185"/>
    <tableColumn id="3" xr3:uid="{E5A63AA1-9CB2-4963-B503-EAD2AA65EEB1}" name="Site Type " dataDxfId="184"/>
    <tableColumn id="4" xr3:uid="{A0A2DFD1-B1AF-448B-9BE4-C4546F787B92}" name="Jan-19" dataDxfId="183"/>
    <tableColumn id="5" xr3:uid="{2FF81D29-D8C1-4291-B168-EF7D73958AD7}" name="Feb-19" dataDxfId="182"/>
    <tableColumn id="6" xr3:uid="{7192EFF4-8D3E-4A8C-89E8-E49584B1D5FE}" name="Mar-19" dataDxfId="181"/>
    <tableColumn id="7" xr3:uid="{7368CECC-AF78-4BA8-91C1-778DE64EDD91}" name="Apr-19" dataDxfId="180"/>
    <tableColumn id="8" xr3:uid="{9943FA69-9110-4E78-B4AC-263082A97986}" name="May-19" dataDxfId="179"/>
    <tableColumn id="9" xr3:uid="{8D7A8BD0-C2E8-41DD-B3AD-8A3D489893D8}" name="Jun-19" dataDxfId="178"/>
    <tableColumn id="10" xr3:uid="{B1CD867F-8E39-4A65-A5AC-A629602BA571}" name="Jul-19" dataDxfId="177" dataCellStyle="Normal 2"/>
    <tableColumn id="11" xr3:uid="{5B5ED40C-0BFE-43A1-A4C1-3B6EDED94B09}" name="Aug-19" dataDxfId="176" dataCellStyle="Normal 2"/>
    <tableColumn id="12" xr3:uid="{F99D5B25-6C1C-45BA-A682-BC738D472E88}" name="Sep-19" dataDxfId="175" dataCellStyle="Normal 3 2"/>
    <tableColumn id="13" xr3:uid="{A38F2BD5-B735-48F2-B035-64DA9A49AAEB}" name="Oct-19" dataDxfId="174"/>
    <tableColumn id="14" xr3:uid="{65E054DE-BCFA-427B-B563-027D6783B774}" name="Nov-19" dataDxfId="173" dataCellStyle="Normal 3 2"/>
    <tableColumn id="15" xr3:uid="{072E602B-2FF2-446A-80DE-40FF4C56B4F0}" name="Dec-19" dataDxfId="172" dataCellStyle="Normal 3 2"/>
    <tableColumn id="16" xr3:uid="{3DB39044-4AA7-4474-891E-B71E87715871}" name="Adjusted (Factor = 0.93)" dataDxfId="17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70" headerRowBorderDxfId="169" tableBorderDxfId="168">
  <autoFilter ref="B4:Q62" xr:uid="{A44CF7F6-B3F5-4B93-8FF2-7B255CB996E6}">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CA4DF6B1-57B5-46C3-8B8D-7FDAEC2A6A7B}" name="Site ID" dataDxfId="167"/>
    <tableColumn id="2" xr3:uid="{B373AE2D-5BDA-4AA2-854D-1CBB1AA3BCB7}" name="Site Name " dataDxfId="166"/>
    <tableColumn id="3" xr3:uid="{0BE24A19-791B-447E-A744-51EC58810B3C}" name="Site Type " dataDxfId="165"/>
    <tableColumn id="4" xr3:uid="{1FFECEA6-5E28-4C57-8EAA-571325175137}" name="Jan-17" dataDxfId="164"/>
    <tableColumn id="5" xr3:uid="{7425C10B-23F2-4876-A8EE-8992466D8C02}" name="Feb-17" dataDxfId="163"/>
    <tableColumn id="6" xr3:uid="{B0AA4EB1-0B80-4175-AC12-50A567D6AFD8}" name="Mar-17" dataDxfId="162"/>
    <tableColumn id="7" xr3:uid="{B40DAC1D-48C2-4735-9DD5-6C74B320AEF1}" name="Apr-17" dataDxfId="161"/>
    <tableColumn id="8" xr3:uid="{288F40BB-B9F6-4570-AF27-8A74030F39F3}" name="May-17" dataDxfId="160"/>
    <tableColumn id="9" xr3:uid="{52D2FD40-115A-4F43-9DEB-AC696EC402AE}" name="Jun-17" dataDxfId="159"/>
    <tableColumn id="10" xr3:uid="{665CA3ED-25A7-4B99-B63E-472E21684150}" name="Jul-17" dataDxfId="158"/>
    <tableColumn id="11" xr3:uid="{B1E7FDA2-D995-4407-A47C-589B3322BE98}" name="Aug-17" dataDxfId="157" dataCellStyle="Normal 2"/>
    <tableColumn id="12" xr3:uid="{D607B26D-7847-4D20-9035-61B2AA1316D1}" name="Sep-17"/>
    <tableColumn id="13" xr3:uid="{09BB1345-E2A2-4B7B-9265-6FA537080BA0}" name="Oct-17" dataDxfId="156"/>
    <tableColumn id="14" xr3:uid="{0F47B962-14F0-4AAA-816F-9CBBA152C0C1}" name="Nov-17" dataDxfId="155"/>
    <tableColumn id="15" xr3:uid="{D96BCC70-8071-4715-9E32-451BBD795356}" name="Dec-17" dataDxfId="154"/>
    <tableColumn id="16" xr3:uid="{1961A866-4530-42D7-ACB8-382543E81948}" name="Adjusted (Factor = 0.87)" dataDxfId="153"/>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52" dataDxfId="150" headerRowBorderDxfId="151" tableBorderDxfId="149" totalsRowBorderDxfId="148">
  <autoFilter ref="B4:Q54" xr:uid="{CC763685-829D-43A8-9D40-BA12D959271A}">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01F048EC-7374-4705-8947-D1D8F97ADED9}" name="Site ID" dataDxfId="147"/>
    <tableColumn id="2" xr3:uid="{E0243B3B-0E31-4F31-81E9-EC0C24A1958F}" name="Site Name " dataDxfId="146"/>
    <tableColumn id="3" xr3:uid="{CE497587-6BAE-4CBF-9888-B7E1622BE00A}" name="Site Type " dataDxfId="145"/>
    <tableColumn id="4" xr3:uid="{FE64CCCA-3976-4642-937D-58568FE8730A}" name="Jan-16" dataDxfId="144"/>
    <tableColumn id="5" xr3:uid="{9C8DCCCF-3A83-481C-82F9-7C571B0AC969}" name="Feb-16" dataDxfId="143"/>
    <tableColumn id="6" xr3:uid="{AE51209E-5B08-4170-AB65-81025C961CCC}" name="Mar-16" dataDxfId="142"/>
    <tableColumn id="7" xr3:uid="{A038CDB6-9954-40F5-BBBA-7A3671322DC4}" name="Apr-16" dataDxfId="141"/>
    <tableColumn id="8" xr3:uid="{621B8016-830E-46FC-B90A-7FA601A84759}" name="May-16" dataDxfId="140"/>
    <tableColumn id="9" xr3:uid="{631EF14F-8078-4C86-B2F6-C523E8CC0964}" name="Jun-16" dataDxfId="139"/>
    <tableColumn id="10" xr3:uid="{B8B05928-57A2-4038-AC6C-03EFDC008056}" name="Jul-16" dataDxfId="138"/>
    <tableColumn id="11" xr3:uid="{A1EB4592-0C08-4EC0-9440-262D0E10E8C9}" name="Aug-16" dataDxfId="137"/>
    <tableColumn id="12" xr3:uid="{8247BEA0-BCC7-4080-A969-BC5E598C6C3C}" name="Sep-16" dataDxfId="136"/>
    <tableColumn id="13" xr3:uid="{FDF11CAB-5F7C-4F5A-AE51-BCF96DC3B914}" name="Oct-16" dataDxfId="135"/>
    <tableColumn id="14" xr3:uid="{FE96D05B-0C55-4715-826F-17831E9FFA16}" name="Nov-16" dataDxfId="134"/>
    <tableColumn id="15" xr3:uid="{EF896887-94E4-40A4-8207-8E91B5663252}" name="Dec-16" dataDxfId="133"/>
    <tableColumn id="16" xr3:uid="{1BEA66AA-FE6F-43F4-9C6C-D83181752DC7}" name="Adjusted (Factor = 0.92)" dataDxfId="1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81">
      <calculatedColumnFormula>Table825[[#This Row],[Site ID]]&amp;" - "&amp;Table825[[#This Row],[Site Name]]</calculatedColumnFormula>
    </tableColumn>
    <tableColumn id="4" xr3:uid="{53FE5332-76AF-4C46-9D5D-D3B6607010F7}" name="Sample Number" dataDxfId="480" totalsRowDxfId="479"/>
    <tableColumn id="5" xr3:uid="{48AD04D1-3CA5-411C-9081-DEBBD685E7F5}" name="Month "/>
    <tableColumn id="6" xr3:uid="{9D95C326-33C6-483F-A6B3-D5CD38F6BC9C}" name="Exposure Data, Date On*" dataDxfId="478" totalsRowDxfId="477"/>
    <tableColumn id="7" xr3:uid="{D6598F32-450F-4DDD-9A9F-35C0DF2BE957}" name="Exposure Data, Date off*" dataDxfId="476" totalsRowDxfId="475"/>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131" dataDxfId="129" headerRowBorderDxfId="130" tableBorderDxfId="128">
  <autoFilter ref="B4:Q43" xr:uid="{0E265F05-2861-4F61-8686-448D27CF6DA3}">
    <filterColumn colId="0">
      <filters>
        <filter val="BEL"/>
        <filter val="CC"/>
        <filter val="DD"/>
        <filter val="LR13"/>
        <filter val="MC"/>
        <filter val="NH"/>
        <filter val="OX"/>
        <filter val="PC"/>
        <filter val="SC"/>
        <filter val="SSQ"/>
        <filter val="WA"/>
      </filters>
    </filterColumn>
  </autoFilter>
  <tableColumns count="16">
    <tableColumn id="1" xr3:uid="{6D9EC088-D63B-471B-8E9A-303A35175C7F}" name="Site ID" dataDxfId="127"/>
    <tableColumn id="2" xr3:uid="{D80FDF3A-DFBF-46B9-B050-5976CAA28AA7}" name="Site Name " dataDxfId="126"/>
    <tableColumn id="3" xr3:uid="{8E60D265-E4A5-42F9-BEC4-F18837CA46A0}" name="Site Type" dataDxfId="125"/>
    <tableColumn id="4" xr3:uid="{6D5A5AA7-B6A5-4788-86CA-6A282A8BC226}" name="Jan-15" dataDxfId="124"/>
    <tableColumn id="5" xr3:uid="{5ADAA5D5-5905-4A20-ACCC-92A3DB68FD83}" name="Feb-15" dataDxfId="123"/>
    <tableColumn id="6" xr3:uid="{68B2026F-8237-457F-B6D6-C1CC65D66FE1}" name="Mar-15" dataDxfId="122"/>
    <tableColumn id="7" xr3:uid="{99C97B64-5EAE-4704-9BDC-265C1AB4B342}" name="Apr-15" dataDxfId="121"/>
    <tableColumn id="8" xr3:uid="{8DEB0CFF-D064-464C-AD37-BAD259889504}" name="May-15" dataDxfId="120"/>
    <tableColumn id="9" xr3:uid="{FB144679-F80F-49E9-AE4E-0E3B95AB8964}" name="Jun-15" dataDxfId="119"/>
    <tableColumn id="10" xr3:uid="{5D9B04CF-B505-4654-A55C-3791015C7A53}" name="Jul-15" dataDxfId="118"/>
    <tableColumn id="11" xr3:uid="{A8F101C7-0F01-4034-8692-9DCE4B4C3F48}" name="Aug-15" dataDxfId="117"/>
    <tableColumn id="12" xr3:uid="{FFF86B5C-D260-4C68-96EA-F874C2735754}" name="Sep-15" dataDxfId="116"/>
    <tableColumn id="13" xr3:uid="{641528F8-5D39-4A10-B99D-25940972DCB8}" name="Oct-15" dataDxfId="115"/>
    <tableColumn id="14" xr3:uid="{54113641-0BDE-4C4D-BA6F-C004BC00EC9B}" name="Nov-15" dataDxfId="114"/>
    <tableColumn id="15" xr3:uid="{84E70B21-33A0-4D22-8CF1-8259D77EEA19}" name="Dec-15" dataDxfId="113"/>
    <tableColumn id="16" xr3:uid="{08414384-B81A-4231-A0EA-69FD9B9FBB0B}" name="Adjusted (Factor = 0.87)" dataDxfId="11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111" dataDxfId="109" headerRowBorderDxfId="110" tableBorderDxfId="108" totalsRowBorderDxfId="107">
  <autoFilter ref="B4:Q34" xr:uid="{5CF0CD6D-E89D-49B1-A793-99AFBF3DE534}">
    <filterColumn colId="0">
      <filters>
        <filter val="BEL"/>
        <filter val="CC"/>
        <filter val="DD"/>
        <filter val="LR13"/>
        <filter val="MC"/>
        <filter val="NH"/>
        <filter val="OX"/>
        <filter val="PC"/>
        <filter val="SC"/>
        <filter val="SSQ"/>
        <filter val="WA"/>
      </filters>
    </filterColumn>
  </autoFilter>
  <tableColumns count="16">
    <tableColumn id="1" xr3:uid="{2B44E61D-8C8F-40F3-9BB0-5C0607681D08}" name="Site ID" dataDxfId="106"/>
    <tableColumn id="2" xr3:uid="{B8246265-8E1D-4D0D-B453-DAEA77365A79}" name="Site Name " dataDxfId="105"/>
    <tableColumn id="3" xr3:uid="{94DAC475-7AFF-4384-BD11-8858BAD3718C}" name="Site Type" dataDxfId="104"/>
    <tableColumn id="4" xr3:uid="{2A22999D-AED7-44AC-9A3A-E2591E5A2089}" name="Jan-14" dataDxfId="103"/>
    <tableColumn id="5" xr3:uid="{550635BE-9FAF-4D06-9A3F-F6ED89539C29}" name="Feb-14" dataDxfId="102"/>
    <tableColumn id="6" xr3:uid="{D4D1B54B-7271-4ACE-83A5-0FDFF9840206}" name="Mar-14" dataDxfId="101"/>
    <tableColumn id="7" xr3:uid="{72E81D13-6436-492B-8FB5-A92DC3D91DCD}" name="Apr-14" dataDxfId="100"/>
    <tableColumn id="8" xr3:uid="{15978D85-ECAB-4B34-8AD5-8C22F84083D9}" name="May-14" dataDxfId="99"/>
    <tableColumn id="9" xr3:uid="{E3289E3D-2700-430A-86BC-96309495EB4F}" name="Jun-14" dataDxfId="98"/>
    <tableColumn id="10" xr3:uid="{82A8D561-BE23-4917-A8F1-F49321E99978}" name="Jul-14" dataDxfId="97"/>
    <tableColumn id="11" xr3:uid="{4FBBF92C-53BB-4E90-B156-F74CE25FF19E}" name="Aug-14" dataDxfId="96"/>
    <tableColumn id="12" xr3:uid="{DCD10CF3-7B83-4F64-B841-BE13D26DFB82}" name="Sep-14" dataDxfId="95"/>
    <tableColumn id="13" xr3:uid="{B5FAB2B3-EB72-4EFB-81E3-309B68F4A67B}" name="Oct-14" dataDxfId="94"/>
    <tableColumn id="14" xr3:uid="{72A4AF2C-1492-446E-BD6F-76A3AA1EA7FD}" name="Nov-14" dataDxfId="93"/>
    <tableColumn id="15" xr3:uid="{A3FE46C7-EC69-4A3D-A41D-E18E1F1A2AEF}" name="Dec-14" dataDxfId="92"/>
    <tableColumn id="16" xr3:uid="{29404B00-88BB-4BF0-BCD0-488B98EC538D}" name="Adjusted (Factor = 0.92)" dataDxfId="91">
      <calculatedColumnFormula>AVERAGE(E5:P5)*0.92</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90" dataDxfId="88" headerRowBorderDxfId="89" tableBorderDxfId="87" totalsRowBorderDxfId="86">
  <autoFilter ref="B4:Q33" xr:uid="{A19C99BF-C63A-4F8C-B41F-CA16AB8BA055}">
    <filterColumn colId="0">
      <filters>
        <filter val="BEL"/>
        <filter val="CC"/>
        <filter val="DD"/>
        <filter val="LR13"/>
        <filter val="MC"/>
        <filter val="NH"/>
        <filter val="OX"/>
        <filter val="PC"/>
        <filter val="SC"/>
        <filter val="SSQ"/>
        <filter val="WA"/>
      </filters>
    </filterColumn>
  </autoFilter>
  <tableColumns count="16">
    <tableColumn id="1" xr3:uid="{CFAB3A28-2F6B-4580-8681-313F7218A80C}" name="Site ID" dataDxfId="85"/>
    <tableColumn id="2" xr3:uid="{AB9BDA25-07E5-4EDB-A02D-83F80EF183CE}" name="Site Name " dataDxfId="84"/>
    <tableColumn id="3" xr3:uid="{2DAA44BD-817C-400B-BE13-B1ECCFA36403}" name="Site Type" dataDxfId="83"/>
    <tableColumn id="4" xr3:uid="{E135E2E7-5A91-4BCE-A9E3-1D39C10FB29A}" name="Jan-13" dataDxfId="82"/>
    <tableColumn id="5" xr3:uid="{CC6D1B57-8AAD-4B03-A304-E4DBCBFE226B}" name="Feb-13" dataDxfId="81"/>
    <tableColumn id="6" xr3:uid="{09E09641-8A04-412F-8734-1C7C24989F1E}" name="Mar-13" dataDxfId="80"/>
    <tableColumn id="7" xr3:uid="{E66278B3-5314-44BA-B3B8-A82B05331388}" name="Apr-13" dataDxfId="79"/>
    <tableColumn id="8" xr3:uid="{9068FE54-45EB-4D20-B654-C0BDBE0BF663}" name="May-13" dataDxfId="78"/>
    <tableColumn id="9" xr3:uid="{D243DED8-DCD0-4D0E-916B-799A54289AFA}" name="Jun-13" dataDxfId="77"/>
    <tableColumn id="10" xr3:uid="{C4EC87A5-B2D1-4D78-9464-3C4C1651886C}" name="Jul-13" dataDxfId="76"/>
    <tableColumn id="11" xr3:uid="{A949C9D9-7CB6-417A-A681-EC78F9B97CD1}" name="Aug-13" dataDxfId="75"/>
    <tableColumn id="12" xr3:uid="{F3D1B769-9816-4453-90EE-D658E54A27FF}" name="Sep-13" dataDxfId="74"/>
    <tableColumn id="13" xr3:uid="{BEFE4A05-E440-488A-B938-450793091964}" name="Oct-13" dataDxfId="73"/>
    <tableColumn id="14" xr3:uid="{FEB24BD8-2CA3-4661-8CD6-90BB4926B05C}" name="Nov-13" dataDxfId="72"/>
    <tableColumn id="15" xr3:uid="{CA05094C-C2E0-467D-900A-C8882C7FC61D}" name="Dec-13" dataDxfId="71"/>
    <tableColumn id="16" xr3:uid="{8CD3A65D-4BED-4111-BF58-1710E7966664}" name="Adjusted (Factor = 0.95)" dataDxfId="70">
      <calculatedColumnFormula>AVERAGE(E5:P5)*0.95</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69" dataDxfId="67" headerRowBorderDxfId="68" tableBorderDxfId="66" totalsRowBorderDxfId="65">
  <autoFilter ref="B4:Q33" xr:uid="{9DD28FBB-B326-4698-B9F1-97E3FD894344}">
    <filterColumn colId="0">
      <filters>
        <filter val="BEL"/>
        <filter val="CC"/>
        <filter val="DD"/>
        <filter val="LR13"/>
        <filter val="MC"/>
        <filter val="NH"/>
        <filter val="OX"/>
        <filter val="PC"/>
        <filter val="SC"/>
        <filter val="SSQ"/>
        <filter val="WA"/>
      </filters>
    </filterColumn>
  </autoFilter>
  <tableColumns count="16">
    <tableColumn id="1" xr3:uid="{43A6FA6B-4892-43A5-A478-E406ECE82999}" name="Site ID" dataDxfId="64"/>
    <tableColumn id="2" xr3:uid="{8938F5FA-6B64-40F0-9721-69EBC84E316B}" name="Site Name " dataDxfId="63"/>
    <tableColumn id="3" xr3:uid="{FDC2EC55-A07B-4293-97A2-71FD584EDF63}" name="Site Type" dataDxfId="62"/>
    <tableColumn id="4" xr3:uid="{70856802-8049-40F8-9B96-CF39896F6A5B}" name="Jan-12" dataDxfId="61"/>
    <tableColumn id="5" xr3:uid="{FBC67B71-52E3-4841-AB77-B75EDA3B669B}" name="Feb-12" dataDxfId="60"/>
    <tableColumn id="6" xr3:uid="{1C3A00FD-6B00-4DE3-BD82-49561953B97C}" name="Mar-12" dataDxfId="59"/>
    <tableColumn id="7" xr3:uid="{2C2F4B6F-AE34-48CE-AE32-80D7CE6346EB}" name="Apr-12" dataDxfId="58"/>
    <tableColumn id="8" xr3:uid="{F2796D1C-A335-426A-8FD7-2DFD107310FC}" name="May-12" dataDxfId="57"/>
    <tableColumn id="9" xr3:uid="{324EF074-7584-4F1A-9F87-6B1CDDB8B547}" name="Jun-12" dataDxfId="56"/>
    <tableColumn id="10" xr3:uid="{4D2B116D-02B1-4FA9-83C2-4399DB58DA67}" name="Jul-12" dataDxfId="55"/>
    <tableColumn id="11" xr3:uid="{F522D12B-C836-40C0-A61C-95414383B81C}" name="Aug-12" dataDxfId="54"/>
    <tableColumn id="12" xr3:uid="{8403A61E-1FE6-48BF-8DAD-610A8FF6B87E}" name="Sep-12" dataDxfId="53"/>
    <tableColumn id="13" xr3:uid="{3F23C781-EE93-4BD7-8F7D-C7BB2BF25DC1}" name="Oct-12" dataDxfId="52"/>
    <tableColumn id="14" xr3:uid="{FBC92CA7-76A3-47D8-82FE-E1D61F8C24E5}" name="Nov-12" dataDxfId="51"/>
    <tableColumn id="15" xr3:uid="{CA2FFED2-425A-405E-AA8E-D5B75034BA2C}" name="Dec-12" dataDxfId="50"/>
    <tableColumn id="16" xr3:uid="{E54D0A83-70F8-4635-9D5F-CCA0FCA992DC}" name="Adjusted (Factor = 0.96)" dataDxfId="49">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74" headerRowBorderDxfId="473" tableBorderDxfId="472" totalsRowBorderDxfId="471">
  <autoFilter ref="AF7:AS67" xr:uid="{BF529C37-0ADF-4112-856E-0AF14EB65773}"/>
  <tableColumns count="14">
    <tableColumn id="1" xr3:uid="{539B675C-0B17-4AFD-B31E-630814231787}" name="Average of mg/m3" dataDxfId="470"/>
    <tableColumn id="2" xr3:uid="{8C9B09BA-4831-45A2-99A4-CEE4FFBC1EB7}" name="Jan" dataDxfId="469"/>
    <tableColumn id="3" xr3:uid="{91872B61-D519-44BD-86E6-C5FEA5116F51}" name="Feb" dataDxfId="468"/>
    <tableColumn id="4" xr3:uid="{820C874B-5F90-40E4-B976-E252B81C2ACF}" name="Mar" dataDxfId="467"/>
    <tableColumn id="5" xr3:uid="{7CFF9E3A-1322-4C05-A9A6-F64A0C58A091}" name="Apr" dataDxfId="466"/>
    <tableColumn id="6" xr3:uid="{52F8489B-5C18-4751-BA6C-9F1BFACE50EF}" name="May" dataDxfId="465"/>
    <tableColumn id="7" xr3:uid="{805CD051-BE0F-47CC-A7A0-EA864495AF1C}" name="Jun" dataDxfId="464"/>
    <tableColumn id="8" xr3:uid="{2F91CCF4-1EB8-4516-A6D9-AC3BF00894FA}" name="Jul" dataDxfId="463"/>
    <tableColumn id="9" xr3:uid="{B1DCBBC8-C7C6-4EBB-B838-4E93E9DAA1B6}" name="Aug" dataDxfId="462"/>
    <tableColumn id="10" xr3:uid="{5C44CB9B-A4AF-4CAF-AACA-97CC04E89110}" name="Sep" dataDxfId="461"/>
    <tableColumn id="11" xr3:uid="{C7885053-877B-41C3-BD8E-F5130BB8AF08}" name="Oct" dataDxfId="460"/>
    <tableColumn id="12" xr3:uid="{91CE9E7F-5D00-40F2-87F7-067D90DADCDF}" name="Nov" dataDxfId="459"/>
    <tableColumn id="13" xr3:uid="{FC0BCE94-AAE9-4CF9-A347-9BD505EE4C87}" name="Dec" dataDxfId="458"/>
    <tableColumn id="14" xr3:uid="{47EC4DD7-F41D-4FA3-B0B4-08C96E038E21}" name="Unadjusted average" dataDxfId="457">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56" headerRowBorderDxfId="455" tableBorderDxfId="454" totalsRowBorderDxfId="453">
  <autoFilter ref="AU7:BH67" xr:uid="{6E0C59C9-9FF9-43E5-8657-AE476AB28961}"/>
  <tableColumns count="14">
    <tableColumn id="1" xr3:uid="{B746BFCB-23B4-4FFF-8845-25EE986E719B}" name="Average of mg/m3" dataDxfId="452"/>
    <tableColumn id="3" xr3:uid="{2AA27DC0-36AA-4D59-B042-C77B153AD36E}" name="Jan" dataDxfId="451">
      <calculatedColumnFormula>IF(Table57[[#This Row],[Jan]]=0, "Missing",Table57[[#This Row],[Jan]])</calculatedColumnFormula>
    </tableColumn>
    <tableColumn id="4" xr3:uid="{3FD245E4-A130-4A29-9F4A-6F05649D400B}" name="Feb" dataDxfId="450">
      <calculatedColumnFormula>IF(Table57[[#This Row],[Feb]]=0, "Missing",Table57[[#This Row],[Feb]])</calculatedColumnFormula>
    </tableColumn>
    <tableColumn id="5" xr3:uid="{2FE0F1E6-3184-4FC0-B699-132E05FB3B32}" name="Mar" dataDxfId="449">
      <calculatedColumnFormula>IF(Table57[[#This Row],[Mar]]=0, "Missing",Table57[[#This Row],[Mar]])</calculatedColumnFormula>
    </tableColumn>
    <tableColumn id="6" xr3:uid="{91E4A987-400C-4673-A712-F6B96819D2BB}" name="Apr" dataDxfId="448">
      <calculatedColumnFormula>IF(Table57[[#This Row],[Apr]]=0, "Missing",Table57[[#This Row],[Apr]])</calculatedColumnFormula>
    </tableColumn>
    <tableColumn id="7" xr3:uid="{43CA84E6-6917-4133-85C1-EE3F59823969}" name="May" dataDxfId="447">
      <calculatedColumnFormula>IF(Table57[[#This Row],[May]]=0, "Missing",Table57[[#This Row],[May]])</calculatedColumnFormula>
    </tableColumn>
    <tableColumn id="8" xr3:uid="{D565AF73-0C3D-4851-A9E4-C412E921202F}" name="Jun" dataDxfId="446">
      <calculatedColumnFormula>IF(Table57[[#This Row],[Jun]]=0, "Missing",Table57[[#This Row],[Jun]])</calculatedColumnFormula>
    </tableColumn>
    <tableColumn id="9" xr3:uid="{4D785F03-E0C5-423C-9784-0A231FA3EE6C}" name="Jul" dataDxfId="445">
      <calculatedColumnFormula>IF(Table57[[#This Row],[Jul]]=0, "Missing",Table57[[#This Row],[Jul]])</calculatedColumnFormula>
    </tableColumn>
    <tableColumn id="10" xr3:uid="{9ED6FE76-0E13-4ABA-9468-813495004D03}" name="Aug" dataDxfId="444">
      <calculatedColumnFormula>IF(Table57[[#This Row],[Aug]]=0, "Missing",Table57[[#This Row],[Aug]])</calculatedColumnFormula>
    </tableColumn>
    <tableColumn id="11" xr3:uid="{3BCC362E-789D-40B6-A2D9-F41A5DC0A811}" name="Sep" dataDxfId="443"/>
    <tableColumn id="12" xr3:uid="{B9A10F0A-C113-48F4-BF99-D12B7DB17CB9}" name="Oct" dataDxfId="442"/>
    <tableColumn id="13" xr3:uid="{90367DDF-C495-4572-995D-BB5B471396B3}" name="Nov" dataDxfId="441"/>
    <tableColumn id="14" xr3:uid="{CE909C30-7A1F-4CF3-95F6-AC643091FC6C}" name="Dec" dataDxfId="440"/>
    <tableColumn id="15" xr3:uid="{4BFBE396-0E92-4135-B4A6-A149D62DBFDB}" name="Unadjusted average concentration" dataDxfId="439">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438">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437"/>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436">
  <autoFilter ref="B2:D64" xr:uid="{C677EA12-EA9D-4A74-BCC7-8053364D2D05}"/>
  <tableColumns count="3">
    <tableColumn id="1" xr3:uid="{E85E7386-732E-4A13-90D0-DB7CBD7068B4}" name="Area"/>
    <tableColumn id="2" xr3:uid="{4BABD476-94C1-463E-9D7D-3D6DD42672BE}" name="Site ID" dataDxfId="435"/>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8458F5-9B11-49AB-AC23-793D6E17E294}" name="Table13" displayName="Table13" ref="A3:N4" totalsRowShown="0">
  <autoFilter ref="A3:N4" xr:uid="{698458F5-9B11-49AB-AC23-793D6E17E294}"/>
  <sortState xmlns:xlrd2="http://schemas.microsoft.com/office/spreadsheetml/2017/richdata2" ref="A4:N4">
    <sortCondition ref="I3:I4"/>
  </sortState>
  <tableColumns count="14">
    <tableColumn id="1" xr3:uid="{BE10BC9D-5530-49C9-9880-A97F134EEAC8}" name="Site Name"/>
    <tableColumn id="2" xr3:uid="{F5D440CA-71AE-47D1-A6B6-ACC5E7D306A6}" name="Site ID"/>
    <tableColumn id="3" xr3:uid="{DDE5C18C-CC25-412A-AE3D-AEA0716DB1D7}" name="Index"/>
    <tableColumn id="4" xr3:uid="{ACEF3FCB-0720-4B2C-975F-DC0C78C5CAC9}" name="Sample Number"/>
    <tableColumn id="5" xr3:uid="{F14D3FFF-F2FF-4E8A-BC17-23D9C8B9CA19}" name="Month "/>
    <tableColumn id="6" xr3:uid="{79D7AAB4-C15B-4577-BAEF-4104B5004C52}" name="Exposure Data, Date On*" dataDxfId="434"/>
    <tableColumn id="7" xr3:uid="{7457A98B-053C-4C16-9F7F-3BCEDD3D700D}" name="Exposure Data, Date off*" dataDxfId="433"/>
    <tableColumn id="8" xr3:uid="{FCA91B0F-73D3-49D9-A1B5-488DACB2B336}" name="Time* (hr.)"/>
    <tableColumn id="9" xr3:uid="{86B6F298-BE10-442E-91F2-9990F34E44B2}" name="mg/m3 *"/>
    <tableColumn id="10" xr3:uid="{DB0F06FC-61E8-4635-8605-F811825C0F43}" name="ppb *"/>
    <tableColumn id="11" xr3:uid="{A56C7649-EC5F-47C4-A54D-25B47E29F2B5}" name="µg NO2 on tube"/>
    <tableColumn id="12" xr3:uid="{5717E9E6-8532-4843-B22A-7B118FD37AC5}" name="Lab/OW commens where results may be compromised"/>
    <tableColumn id="13" xr3:uid="{E40A2D10-47C8-4056-84E2-56B49CADFE07}" name="Area"/>
    <tableColumn id="14" xr3:uid="{D46A2423-73E3-4087-92EC-78D5B0537AE3}"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413" headerRowBorderDxfId="412" tableBorderDxfId="411">
  <autoFilter ref="B2:O701" xr:uid="{D0A8C7A0-43A7-4522-9878-9880C5ECD852}"/>
  <tableColumns count="14">
    <tableColumn id="1" xr3:uid="{925638EA-2347-446A-967D-2C3FBC25832E}" name="Site Name" dataDxfId="410">
      <calculatedColumnFormula>INDEX(Table12[Site Name],MATCH('2025'!C3,Table12[Site ID],0),1)</calculatedColumnFormula>
    </tableColumn>
    <tableColumn id="2" xr3:uid="{16B370B8-4FDA-457E-BDDE-A7D3D16790F3}" name="Site ID" dataDxfId="409"/>
    <tableColumn id="3" xr3:uid="{3A593C0B-20FB-42AD-8BCA-0CB21489CAC6}" name="Index" dataDxfId="408">
      <calculatedColumnFormula>Table1323[[#This Row],[Site ID]]&amp;"-"&amp;Table1323[[#This Row],[Site Name]]</calculatedColumnFormula>
    </tableColumn>
    <tableColumn id="4" xr3:uid="{B1DFE10E-22E2-4844-97AD-CC6592BE2583}" name="Sample Number" dataDxfId="407"/>
    <tableColumn id="5" xr3:uid="{8316FDB7-8185-46B6-B27B-4E0EA4C6D00D}" name="Month "/>
    <tableColumn id="6" xr3:uid="{A28F3247-A961-4F42-988B-31FEA2A0F5D3}" name="Exposure Data, Date On*" dataDxfId="406"/>
    <tableColumn id="7" xr3:uid="{A7D65FB6-8EC5-4B11-9C0E-901F71056006}" name="Exposure Data, Date off*" dataDxfId="405"/>
    <tableColumn id="8" xr3:uid="{E7E3C770-1568-4A19-AA56-A19858718C3E}" name="Time* (hr.)" dataDxfId="404"/>
    <tableColumn id="9" xr3:uid="{3F361ECF-C151-4569-BB70-5813E065D22F}" name="mg/m3 *" dataDxfId="403"/>
    <tableColumn id="10" xr3:uid="{BD9ADA76-4B4D-4325-ABB8-DA478B214693}" name="ppb *" dataDxfId="402"/>
    <tableColumn id="11" xr3:uid="{37319EE4-F884-4114-B935-9E9B0807A2C7}" name="µg NO2 on tube" dataDxfId="401"/>
    <tableColumn id="12" xr3:uid="{4DCEBA28-945E-485E-910B-D40FF8F54D52}" name="Lab/OW commens where results may be compromised"/>
    <tableColumn id="13" xr3:uid="{CE5E5D12-7728-4003-82B1-464197C87553}" name="Area" dataDxfId="400">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2C92265-1416-43F3-87BA-436FDAB0AE89}" name="Table1324" displayName="Table1324" ref="B2:O701" totalsRowShown="0" headerRowDxfId="380" headerRowBorderDxfId="379" tableBorderDxfId="378">
  <autoFilter ref="B2:O701" xr:uid="{F2C92265-1416-43F3-87BA-436FDAB0AE89}"/>
  <tableColumns count="14">
    <tableColumn id="1" xr3:uid="{D967AC5E-004C-4E49-A578-D78F1BE47319}" name="Site Name" dataDxfId="377">
      <calculatedColumnFormula>INDEX(Table12[Site Name],MATCH('2024'!C3,Table12[Site ID],0),1)</calculatedColumnFormula>
    </tableColumn>
    <tableColumn id="2" xr3:uid="{B596BFA7-0530-43C9-8D68-D68B796C6F9E}" name="Site ID" dataDxfId="376"/>
    <tableColumn id="3" xr3:uid="{A584C86C-9D8B-4AA6-8D63-E024AE46A92C}" name="Index" dataDxfId="375">
      <calculatedColumnFormula>Table1324[[#This Row],[Site ID]]&amp;"-"&amp;Table1324[[#This Row],[Site Name]]</calculatedColumnFormula>
    </tableColumn>
    <tableColumn id="4" xr3:uid="{C6C95AE9-337D-4723-B280-1AE64394A8A8}" name="Sample Number" dataDxfId="374"/>
    <tableColumn id="5" xr3:uid="{3AADECC1-D508-430C-BF43-A33C45B27F05}" name="Month "/>
    <tableColumn id="6" xr3:uid="{55235022-7E9D-429A-8627-F9653E1FEEE9}" name="Exposure Data, Date On*" dataDxfId="373"/>
    <tableColumn id="7" xr3:uid="{11A70A95-CC7A-4DD0-BB8B-85C8BEA7CCCB}" name="Exposure Data, Date off*" dataDxfId="372"/>
    <tableColumn id="8" xr3:uid="{C30F4E23-5738-4C99-AA49-29A5AF7BB15C}" name="Time* (hr.)" dataDxfId="371"/>
    <tableColumn id="9" xr3:uid="{499B8F41-F088-4EE1-AD67-E0675E92ECAD}" name="mg/m3 *" dataDxfId="370"/>
    <tableColumn id="10" xr3:uid="{128FCA6F-3D13-4947-9891-9F7E15467377}" name="ppb *" dataDxfId="369"/>
    <tableColumn id="11" xr3:uid="{A61DB3C1-7B83-4653-9466-9899CA82C437}" name="µg NO2 on tube" dataDxfId="368"/>
    <tableColumn id="12" xr3:uid="{B3608724-0925-4AAD-A82D-479A5E4B7547}" name="Lab/OW commens where results may be compromised"/>
    <tableColumn id="13" xr3:uid="{4AAD917B-0432-42C5-B29F-216323B15F66}" name="Area" dataDxfId="367">
      <calculatedColumnFormula>INDEX(Table12[],MATCH(Table1324[[#This Row],[Site ID]],Table12[[#Data],[Site ID]],0),MATCH(Table11[[#Headers],[Area]],Table12[#Headers],0))</calculatedColumnFormula>
    </tableColumn>
    <tableColumn id="14" xr3:uid="{4F9F3FD5-2EEE-4AEE-816C-A399486E6373}" name="Remov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502" priority="3" operator="greaterThan">
      <formula>40</formula>
    </cfRule>
  </conditionalFormatting>
  <conditionalFormatting pivot="1" sqref="P5:U65">
    <cfRule type="cellIs" dxfId="501" priority="2" operator="lessThan">
      <formula>10</formula>
    </cfRule>
  </conditionalFormatting>
  <conditionalFormatting pivot="1" sqref="P5:U65">
    <cfRule type="cellIs" dxfId="500"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AK16" sqref="AK16"/>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990</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791</v>
      </c>
      <c r="Q2" t="s">
        <v>1532</v>
      </c>
      <c r="T2" s="238" t="s">
        <v>1533</v>
      </c>
      <c r="U2" s="238" t="s">
        <v>1534</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1535</v>
      </c>
      <c r="U3" s="239" t="s">
        <v>17</v>
      </c>
      <c r="V3" s="240" t="s">
        <v>18</v>
      </c>
      <c r="W3" s="240" t="s">
        <v>19</v>
      </c>
      <c r="X3" s="240" t="s">
        <v>20</v>
      </c>
      <c r="Y3" s="240" t="s">
        <v>21</v>
      </c>
      <c r="Z3" s="240" t="s">
        <v>447</v>
      </c>
      <c r="AA3" s="240" t="s">
        <v>448</v>
      </c>
      <c r="AB3" s="240" t="s">
        <v>449</v>
      </c>
      <c r="AC3" s="240" t="s">
        <v>450</v>
      </c>
      <c r="AD3" s="240" t="s">
        <v>451</v>
      </c>
      <c r="AE3" s="240" t="s">
        <v>452</v>
      </c>
      <c r="AF3" s="241" t="s">
        <v>986</v>
      </c>
      <c r="AG3" s="145" t="s">
        <v>796</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798</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987</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801</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804</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0" t="s">
        <v>1536</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807</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809</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811</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J9" s="114"/>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813</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J10" s="114"/>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815</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J11" s="114"/>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817</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819</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821</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823</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825</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988</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829</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831</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833</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835</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837</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839</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841</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843</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845</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847</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849</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851</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853</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855</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857</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859</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861</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865</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867</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869</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871</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873</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875</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877</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879</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881</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883</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885</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887</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889</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891</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792</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894</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896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898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900</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902</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904</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906</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908</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910</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912</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914</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916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992</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917</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796</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1537</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1538</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1539</v>
      </c>
      <c r="N197" s="269">
        <f>INDEX(Table12[],MATCH(Table11[[#This Row],[Site ID]],Table12[[#Data],[Site ID]],0),MATCH(Table11[[#Headers],[Area]],Table12[#Headers],0))</f>
        <v>3</v>
      </c>
      <c r="O197" s="209" t="s">
        <v>990</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1540</v>
      </c>
      <c r="N217" s="269">
        <f>INDEX(Table12[],MATCH(Table11[[#This Row],[Site ID]],Table12[[#Data],[Site ID]],0),MATCH(Table11[[#Headers],[Area]],Table12[#Headers],0))</f>
        <v>6</v>
      </c>
      <c r="O217" s="208" t="s">
        <v>990</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1541</v>
      </c>
      <c r="N219" s="271">
        <f>INDEX(Table12[],MATCH(Table11[[#This Row],[Site ID]],Table12[[#Data],[Site ID]],0),MATCH(Table11[[#Headers],[Area]],Table12[#Headers],0))</f>
        <v>6</v>
      </c>
      <c r="O219" s="208" t="s">
        <v>990</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1542</v>
      </c>
      <c r="N225" s="269">
        <f>INDEX(Table12[],MATCH(Table11[[#This Row],[Site ID]],Table12[[#Data],[Site ID]],0),MATCH(Table11[[#Headers],[Area]],Table12[#Headers],0))</f>
        <v>6</v>
      </c>
      <c r="O225" s="209" t="s">
        <v>990</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1543</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1544</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1545</v>
      </c>
      <c r="N243" s="269">
        <f>INDEX(Table12[],MATCH(Table11[[#This Row],[Site ID]],Table12[[#Data],[Site ID]],0),MATCH(Table11[[#Headers],[Area]],Table12[#Headers],0))</f>
        <v>2</v>
      </c>
      <c r="O243" s="209" t="s">
        <v>990</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1546</v>
      </c>
      <c r="N251" s="269">
        <f>INDEX(Table12[],MATCH(Table11[[#This Row],[Site ID]],Table12[[#Data],[Site ID]],0),MATCH(Table11[[#Headers],[Area]],Table12[#Headers],0))</f>
        <v>2</v>
      </c>
      <c r="O251" s="209" t="s">
        <v>990</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1547</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1548</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1543</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1549</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1550</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1551</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1552</v>
      </c>
      <c r="N284" s="270">
        <f>INDEX(Table12[],MATCH(Table11[[#This Row],[Site ID]],Table12[[#Data],[Site ID]],0),MATCH(Table11[[#Headers],[Area]],Table12[#Headers],0))</f>
        <v>6</v>
      </c>
      <c r="O284" s="209" t="s">
        <v>990</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1549</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1550</v>
      </c>
      <c r="N288" s="272">
        <f>INDEX(Table12[],MATCH(Table11[[#This Row],[Site ID]],Table12[[#Data],[Site ID]],0),MATCH(Table11[[#Headers],[Area]],Table12[#Headers],0))</f>
        <v>7</v>
      </c>
      <c r="O288" s="209" t="s">
        <v>1532</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1553</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1554</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1555</v>
      </c>
      <c r="N318" s="270">
        <f>INDEX(Table12[],MATCH(Table11[[#This Row],[Site ID]],Table12[[#Data],[Site ID]],0),MATCH(Table11[[#Headers],[Area]],Table12[#Headers],0))</f>
        <v>5</v>
      </c>
      <c r="O318" s="209" t="s">
        <v>990</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1554</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1556</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1557</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1558</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1559</v>
      </c>
      <c r="N408" s="270">
        <f>INDEX(Table12[],MATCH(Table11[[#This Row],[Site ID]],Table12[[#Data],[Site ID]],0),MATCH(Table11[[#Headers],[Area]],Table12[#Headers],0))</f>
        <v>1</v>
      </c>
      <c r="O408" s="209" t="s">
        <v>990</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1560</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1560</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1538</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1538</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1561</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1431</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1540</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1543</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1562</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1563</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1564</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1565</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1566</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1567</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1568</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1569</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1570</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1571</v>
      </c>
      <c r="F527" s="208" t="s">
        <v>451</v>
      </c>
      <c r="G527" s="215">
        <v>45203</v>
      </c>
      <c r="H527" s="215">
        <v>45231</v>
      </c>
      <c r="I527" s="216">
        <v>672</v>
      </c>
      <c r="J527" s="216">
        <v>47.030391369047621</v>
      </c>
      <c r="K527" s="216">
        <v>24.546133282383938</v>
      </c>
      <c r="L527" s="216">
        <v>2.2970000000000002</v>
      </c>
      <c r="M527" s="208" t="s">
        <v>1572</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1573</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1574</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1575</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1576</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1577</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1578</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1579</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1580</v>
      </c>
      <c r="F535" s="208" t="s">
        <v>451</v>
      </c>
      <c r="G535" s="215">
        <v>45203</v>
      </c>
      <c r="H535" s="215">
        <v>45231</v>
      </c>
      <c r="I535" s="216">
        <v>672</v>
      </c>
      <c r="J535" s="260">
        <v>20.372328869047617</v>
      </c>
      <c r="K535" s="216">
        <v>10.632739493239884</v>
      </c>
      <c r="L535" s="216">
        <v>0.995</v>
      </c>
      <c r="M535" s="208" t="s">
        <v>1581</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1572</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1582</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1583</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1584</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1585</v>
      </c>
      <c r="F540" s="209" t="s">
        <v>451</v>
      </c>
      <c r="G540" s="218">
        <v>45203</v>
      </c>
      <c r="H540" s="218">
        <v>45231</v>
      </c>
      <c r="I540" s="219">
        <v>672</v>
      </c>
      <c r="J540" s="247"/>
      <c r="K540" s="221">
        <v>0.29921276965901183</v>
      </c>
      <c r="L540" s="222">
        <v>2.8000000000000001E-2</v>
      </c>
      <c r="M540" s="209" t="s">
        <v>1586</v>
      </c>
      <c r="N540" s="270">
        <f>INDEX(Table12[],MATCH(Table11[[#This Row],[Site ID]],Table12[[#Data],[Site ID]],0),MATCH(Table11[[#Headers],[Area]],Table12[#Headers],0))</f>
        <v>4</v>
      </c>
      <c r="O540" s="209" t="s">
        <v>990</v>
      </c>
    </row>
    <row r="541" spans="2:15" x14ac:dyDescent="0.35">
      <c r="B541" s="208" t="s">
        <v>106</v>
      </c>
      <c r="C541" s="141" t="s">
        <v>84</v>
      </c>
      <c r="D541" s="208" t="str">
        <f>Table11[[#This Row],[Site ID]]&amp;"-"&amp;Table11[[#This Row],[Site Name]]</f>
        <v>FORSL-Fair Oak Road/Sandy Lane</v>
      </c>
      <c r="E541" s="216" t="s">
        <v>1587</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1588</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1589</v>
      </c>
      <c r="F543" s="208" t="s">
        <v>451</v>
      </c>
      <c r="G543" s="215">
        <v>45203</v>
      </c>
      <c r="H543" s="215">
        <v>45231</v>
      </c>
      <c r="I543" s="216">
        <v>672</v>
      </c>
      <c r="J543" s="245">
        <v>34.336075892857146</v>
      </c>
      <c r="K543" s="216">
        <v>17.920707668505816</v>
      </c>
      <c r="L543" s="216">
        <v>1.677</v>
      </c>
      <c r="M543" s="208" t="s">
        <v>1590</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1591</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1592</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1593</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1594</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1595</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1596</v>
      </c>
      <c r="F549" s="208" t="s">
        <v>451</v>
      </c>
      <c r="G549" s="215">
        <v>45203</v>
      </c>
      <c r="H549" s="215">
        <v>45231</v>
      </c>
      <c r="I549" s="216">
        <v>672</v>
      </c>
      <c r="J549" s="245">
        <v>35.134589285714284</v>
      </c>
      <c r="K549" s="216">
        <v>18.337468311959441</v>
      </c>
      <c r="L549" s="216">
        <v>1.716</v>
      </c>
      <c r="M549" s="208" t="s">
        <v>1581</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1597</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1598</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1599</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1600</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1601</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1602</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1603</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1604</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1605</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1606</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1607</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1608</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1609</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1610</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1611</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1612</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1613</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1614</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1615</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1616</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1617</v>
      </c>
      <c r="F570" s="209" t="s">
        <v>451</v>
      </c>
      <c r="G570" s="218">
        <v>45203</v>
      </c>
      <c r="H570" s="218">
        <v>45231</v>
      </c>
      <c r="I570" s="219">
        <v>672</v>
      </c>
      <c r="J570" s="246">
        <v>22.296950892857144</v>
      </c>
      <c r="K570" s="219">
        <v>11.637239505666567</v>
      </c>
      <c r="L570" s="219">
        <v>1.089</v>
      </c>
      <c r="M570" s="209" t="s">
        <v>1618</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1619</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1620</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1621</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1622</v>
      </c>
      <c r="F574" s="209" t="s">
        <v>451</v>
      </c>
      <c r="G574" s="218">
        <v>45203</v>
      </c>
      <c r="H574" s="218">
        <v>45231</v>
      </c>
      <c r="I574" s="219">
        <v>672</v>
      </c>
      <c r="J574" s="247"/>
      <c r="K574" s="221">
        <v>0.29921276965901183</v>
      </c>
      <c r="L574" s="222">
        <v>2.8000000000000001E-2</v>
      </c>
      <c r="M574" s="209" t="s">
        <v>1623</v>
      </c>
      <c r="N574" s="270">
        <f>INDEX(Table12[],MATCH(Table11[[#This Row],[Site ID]],Table12[[#Data],[Site ID]],0),MATCH(Table11[[#Headers],[Area]],Table12[#Headers],0))</f>
        <v>8</v>
      </c>
      <c r="O574" s="209" t="s">
        <v>990</v>
      </c>
    </row>
    <row r="575" spans="2:15" x14ac:dyDescent="0.35">
      <c r="B575" s="208" t="s">
        <v>197</v>
      </c>
      <c r="C575" s="141" t="s">
        <v>146</v>
      </c>
      <c r="D575" s="208" t="str">
        <f>Table11[[#This Row],[Site ID]]&amp;"-"&amp;Table11[[#This Row],[Site Name]]</f>
        <v>PA-Passfield Avenue</v>
      </c>
      <c r="E575" s="216" t="s">
        <v>1624</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1625</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1626</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1627</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1628</v>
      </c>
      <c r="F579" s="208" t="s">
        <v>452</v>
      </c>
      <c r="G579" s="215">
        <v>45231</v>
      </c>
      <c r="H579" s="215">
        <v>45266</v>
      </c>
      <c r="I579" s="216">
        <v>839.78333333332557</v>
      </c>
      <c r="J579" s="245">
        <v>30.457833568182551</v>
      </c>
      <c r="K579" s="216">
        <v>15.896572843519078</v>
      </c>
      <c r="L579" s="216">
        <v>1.859</v>
      </c>
      <c r="M579" s="208" t="s">
        <v>1629</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1630</v>
      </c>
      <c r="F580" s="209" t="s">
        <v>452</v>
      </c>
      <c r="G580" s="218">
        <v>45231</v>
      </c>
      <c r="H580" s="218">
        <v>45266</v>
      </c>
      <c r="I580" s="219">
        <v>839.71666666661622</v>
      </c>
      <c r="J580" s="219">
        <v>18.580917372924521</v>
      </c>
      <c r="K580" s="219">
        <v>9.6977648084157213</v>
      </c>
      <c r="L580" s="219">
        <v>1.1339999999999999</v>
      </c>
      <c r="M580" s="209" t="s">
        <v>1631</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1632</v>
      </c>
      <c r="F581" s="208" t="s">
        <v>452</v>
      </c>
      <c r="G581" s="215">
        <v>45231</v>
      </c>
      <c r="H581" s="215">
        <v>45266</v>
      </c>
      <c r="I581" s="216">
        <v>839.75000000005821</v>
      </c>
      <c r="J581" s="245">
        <v>20.955952366774373</v>
      </c>
      <c r="K581" s="216">
        <v>10.937344659068044</v>
      </c>
      <c r="L581" s="216">
        <v>1.2789999999999999</v>
      </c>
      <c r="M581" s="208" t="s">
        <v>1629</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1633</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1634</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1635</v>
      </c>
      <c r="F584" s="209" t="s">
        <v>452</v>
      </c>
      <c r="G584" s="218">
        <v>45231</v>
      </c>
      <c r="H584" s="218">
        <v>45266</v>
      </c>
      <c r="I584" s="219">
        <v>839.70000000006985</v>
      </c>
      <c r="J584" s="246">
        <v>26.839635584134957</v>
      </c>
      <c r="K584" s="219">
        <v>14.008160534517202</v>
      </c>
      <c r="L584" s="219">
        <v>1.6379999999999999</v>
      </c>
      <c r="M584" s="209" t="s">
        <v>1636</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1637</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1638</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1639</v>
      </c>
      <c r="F587" s="208" t="s">
        <v>452</v>
      </c>
      <c r="G587" s="215">
        <v>45231</v>
      </c>
      <c r="H587" s="215">
        <v>45266</v>
      </c>
      <c r="I587" s="216">
        <v>839.68333333334886</v>
      </c>
      <c r="J587" s="245">
        <v>29.691321728428822</v>
      </c>
      <c r="K587" s="216">
        <v>15.496514472040095</v>
      </c>
      <c r="L587" s="216">
        <v>1.8120000000000001</v>
      </c>
      <c r="M587" s="208" t="s">
        <v>1640</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1641</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1642</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1643</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1644</v>
      </c>
      <c r="F591" s="208" t="s">
        <v>452</v>
      </c>
      <c r="G591" s="215">
        <v>45231</v>
      </c>
      <c r="H591" s="215">
        <v>45266</v>
      </c>
      <c r="I591" s="216">
        <v>839.85000000003492</v>
      </c>
      <c r="J591" s="248"/>
      <c r="K591" s="223">
        <v>0.26506435747609164</v>
      </c>
      <c r="L591" s="224">
        <v>3.1E-2</v>
      </c>
      <c r="M591" s="208" t="s">
        <v>1645</v>
      </c>
      <c r="N591" s="269">
        <f>INDEX(Table12[],MATCH(Table11[[#This Row],[Site ID]],Table12[[#Data],[Site ID]],0),MATCH(Table11[[#Headers],[Area]],Table12[#Headers],0))</f>
        <v>2</v>
      </c>
      <c r="O591" s="209" t="s">
        <v>990</v>
      </c>
    </row>
    <row r="592" spans="2:15" x14ac:dyDescent="0.35">
      <c r="B592" s="208" t="s">
        <v>89</v>
      </c>
      <c r="C592" s="142" t="s">
        <v>90</v>
      </c>
      <c r="D592" s="209" t="str">
        <f>Table11[[#This Row],[Site ID]]&amp;"-"&amp;Table11[[#This Row],[Site Name]]</f>
        <v>HPS-Hamble Primary School</v>
      </c>
      <c r="E592" s="252" t="s">
        <v>1646</v>
      </c>
      <c r="F592" s="209" t="s">
        <v>452</v>
      </c>
      <c r="G592" s="218">
        <v>45231</v>
      </c>
      <c r="H592" s="218">
        <v>45266</v>
      </c>
      <c r="I592" s="219">
        <v>839.90000000002328</v>
      </c>
      <c r="J592" s="246">
        <v>21.050500059530311</v>
      </c>
      <c r="K592" s="219">
        <v>10.98669105403461</v>
      </c>
      <c r="L592" s="219">
        <v>1.2849999999999999</v>
      </c>
      <c r="M592" s="209" t="s">
        <v>1629</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1647</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1648</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1649</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1650</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1651</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1652</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1653</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1654</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1655</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1656</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1657</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1658</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1659</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1660</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1661</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1662</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1663</v>
      </c>
      <c r="F609" s="208" t="s">
        <v>452</v>
      </c>
      <c r="G609" s="215">
        <v>45231</v>
      </c>
      <c r="H609" s="215">
        <v>45266</v>
      </c>
      <c r="I609" s="216">
        <v>841.64999999996508</v>
      </c>
      <c r="J609" s="245">
        <v>25.616768252837751</v>
      </c>
      <c r="K609" s="216">
        <v>13.369920800019704</v>
      </c>
      <c r="L609" s="216">
        <v>1.5669999999999999</v>
      </c>
      <c r="M609" s="208" t="s">
        <v>1629</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1664</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1665</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1666</v>
      </c>
      <c r="F612" s="209" t="s">
        <v>452</v>
      </c>
      <c r="G612" s="218">
        <v>45231</v>
      </c>
      <c r="H612" s="218">
        <v>45266</v>
      </c>
      <c r="I612" s="219">
        <v>841.53333333344199</v>
      </c>
      <c r="J612" s="246">
        <v>34.62912382159103</v>
      </c>
      <c r="K612" s="219">
        <v>18.073655439243755</v>
      </c>
      <c r="L612" s="219">
        <v>2.1179999999999999</v>
      </c>
      <c r="M612" s="209" t="s">
        <v>1636</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1667</v>
      </c>
      <c r="F613" s="208" t="s">
        <v>452</v>
      </c>
      <c r="G613" s="215">
        <v>45231</v>
      </c>
      <c r="H613" s="215">
        <v>45266</v>
      </c>
      <c r="I613" s="216">
        <v>841.54999999998836</v>
      </c>
      <c r="J613" s="245">
        <v>34.759234745410737</v>
      </c>
      <c r="K613" s="216">
        <v>18.141563019525439</v>
      </c>
      <c r="L613" s="216">
        <v>2.1259999999999999</v>
      </c>
      <c r="M613" s="208" t="s">
        <v>1629</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1668</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1669</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1670</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1671</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1672</v>
      </c>
      <c r="F618" s="209" t="s">
        <v>452</v>
      </c>
      <c r="G618" s="218">
        <v>45231</v>
      </c>
      <c r="H618" s="218">
        <v>45266</v>
      </c>
      <c r="I618" s="219">
        <v>841.70000000012806</v>
      </c>
      <c r="J618" s="246">
        <v>16.477452774145053</v>
      </c>
      <c r="K618" s="219">
        <v>8.5999231597834314</v>
      </c>
      <c r="L618" s="219">
        <v>1.008</v>
      </c>
      <c r="M618" s="209" t="s">
        <v>1636</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1673</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1674</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1675</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1676</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1677</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1678</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1679</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1680</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1681</v>
      </c>
      <c r="F627" s="208" t="s">
        <v>452</v>
      </c>
      <c r="G627" s="215">
        <v>45231</v>
      </c>
      <c r="H627" s="215">
        <v>45266</v>
      </c>
      <c r="I627" s="216">
        <v>841.71666666667443</v>
      </c>
      <c r="J627" s="245">
        <v>17.47425420272047</v>
      </c>
      <c r="K627" s="216">
        <v>9.1201744273071341</v>
      </c>
      <c r="L627" s="216">
        <v>1.069</v>
      </c>
      <c r="M627" s="208" t="s">
        <v>1636</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1682</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1683</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1684</v>
      </c>
      <c r="F630" s="209" t="s">
        <v>452</v>
      </c>
      <c r="G630" s="218">
        <v>45231</v>
      </c>
      <c r="H630" s="218">
        <v>45266</v>
      </c>
      <c r="I630" s="219">
        <v>841.7333333332208</v>
      </c>
      <c r="J630" s="246">
        <v>24.862314668148418</v>
      </c>
      <c r="K630" s="219">
        <v>12.976155881079551</v>
      </c>
      <c r="L630" s="219">
        <v>1.5209999999999999</v>
      </c>
      <c r="M630" s="209" t="s">
        <v>1640</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1685</v>
      </c>
      <c r="F631" s="208" t="s">
        <v>452</v>
      </c>
      <c r="G631" s="215">
        <v>45231</v>
      </c>
      <c r="H631" s="215">
        <v>45266</v>
      </c>
      <c r="I631" s="216">
        <v>841.73333333339542</v>
      </c>
      <c r="J631" s="216">
        <v>24.554657214144605</v>
      </c>
      <c r="K631" s="216">
        <v>14.409419647034069</v>
      </c>
      <c r="L631" s="216">
        <v>1.6890000000000001</v>
      </c>
      <c r="M631" s="263" t="s">
        <v>1686</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1687</v>
      </c>
      <c r="F632" s="209" t="s">
        <v>452</v>
      </c>
      <c r="G632" s="218">
        <v>45231</v>
      </c>
      <c r="H632" s="218">
        <v>45266</v>
      </c>
      <c r="I632" s="219">
        <v>841.69999999995343</v>
      </c>
      <c r="J632" s="246">
        <v>13.077343471546406</v>
      </c>
      <c r="K632" s="219">
        <v>6.8253358410993776</v>
      </c>
      <c r="L632" s="219">
        <v>0.8</v>
      </c>
      <c r="M632" s="209" t="s">
        <v>1636</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1688</v>
      </c>
      <c r="F633" s="226" t="s">
        <v>452</v>
      </c>
      <c r="G633" s="229">
        <v>45231</v>
      </c>
      <c r="H633" s="229">
        <v>45266</v>
      </c>
      <c r="I633" s="228">
        <v>841.6333333334187</v>
      </c>
      <c r="J633" s="216">
        <v>27.608448043717274</v>
      </c>
      <c r="K633" s="228">
        <v>12.815583097152716</v>
      </c>
      <c r="L633" s="228">
        <v>1.502</v>
      </c>
      <c r="M633" s="263" t="s">
        <v>1689</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1690</v>
      </c>
      <c r="F634" s="226" t="s">
        <v>986</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1691</v>
      </c>
      <c r="F635" s="226" t="s">
        <v>986</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1692</v>
      </c>
      <c r="F636" s="226" t="s">
        <v>986</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1693</v>
      </c>
      <c r="F637" s="226" t="s">
        <v>986</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1694</v>
      </c>
      <c r="F638" s="226" t="s">
        <v>986</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1695</v>
      </c>
      <c r="F639" s="226" t="s">
        <v>986</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1696</v>
      </c>
      <c r="F640" s="226" t="s">
        <v>986</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1697</v>
      </c>
      <c r="F641" s="226" t="s">
        <v>986</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1698</v>
      </c>
      <c r="F642" s="226" t="s">
        <v>986</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1699</v>
      </c>
      <c r="F643" s="226" t="s">
        <v>986</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1700</v>
      </c>
      <c r="F644" s="226" t="s">
        <v>986</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1701</v>
      </c>
      <c r="F645" s="226" t="s">
        <v>986</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1702</v>
      </c>
      <c r="F646" s="226" t="s">
        <v>986</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1703</v>
      </c>
      <c r="F647" s="226" t="s">
        <v>986</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1704</v>
      </c>
      <c r="F648" s="226" t="s">
        <v>986</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986</v>
      </c>
      <c r="G649" s="109">
        <v>45266</v>
      </c>
      <c r="H649" s="109">
        <v>45294</v>
      </c>
      <c r="I649" s="9">
        <v>672.79999999998836</v>
      </c>
      <c r="J649" s="249">
        <v>21.309271700357087</v>
      </c>
      <c r="K649" s="9">
        <v>11.121749321689503</v>
      </c>
      <c r="L649" s="9">
        <v>1.042</v>
      </c>
      <c r="M649" s="209" t="s">
        <v>1636</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1705</v>
      </c>
      <c r="F650" s="226" t="s">
        <v>986</v>
      </c>
      <c r="G650" s="109">
        <v>45266</v>
      </c>
      <c r="H650" s="109">
        <v>45294</v>
      </c>
      <c r="I650" s="9">
        <v>672.79999999998836</v>
      </c>
      <c r="J650" s="9"/>
      <c r="K650" s="9">
        <v>21.560396957593856</v>
      </c>
      <c r="L650" s="9">
        <v>2.02</v>
      </c>
      <c r="M650" s="208" t="s">
        <v>1706</v>
      </c>
      <c r="N650" s="269">
        <f>INDEX(Table12[],MATCH(Table11[[#This Row],[Site ID]],Table12[[#Data],[Site ID]],0),MATCH(Table11[[#Headers],[Area]],Table12[#Headers],0))</f>
        <v>2</v>
      </c>
      <c r="O650" s="209" t="s">
        <v>990</v>
      </c>
    </row>
    <row r="651" spans="2:15" x14ac:dyDescent="0.35">
      <c r="B651" s="112" t="s">
        <v>89</v>
      </c>
      <c r="C651" s="141" t="s">
        <v>90</v>
      </c>
      <c r="D651" s="208" t="str">
        <f>Table11[[#This Row],[Site ID]]&amp;"-"&amp;Table11[[#This Row],[Site Name]]</f>
        <v>HPS-Hamble Primary School</v>
      </c>
      <c r="E651" s="93" t="s">
        <v>1707</v>
      </c>
      <c r="F651" s="226" t="s">
        <v>986</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1708</v>
      </c>
      <c r="F652" s="226" t="s">
        <v>986</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1709</v>
      </c>
      <c r="F653" s="226" t="s">
        <v>986</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1710</v>
      </c>
      <c r="F654" s="226" t="s">
        <v>986</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1711</v>
      </c>
      <c r="F655" s="226" t="s">
        <v>986</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1712</v>
      </c>
      <c r="F656" s="226" t="s">
        <v>986</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1713</v>
      </c>
      <c r="F657" s="226" t="s">
        <v>986</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1714</v>
      </c>
      <c r="F658" s="226" t="s">
        <v>986</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1715</v>
      </c>
      <c r="F659" s="226" t="s">
        <v>986</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1716</v>
      </c>
      <c r="F660" s="226" t="s">
        <v>986</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1717</v>
      </c>
      <c r="F661" s="226" t="s">
        <v>986</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1718</v>
      </c>
      <c r="F662" s="226" t="s">
        <v>986</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1719</v>
      </c>
      <c r="F663" s="226" t="s">
        <v>986</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1720</v>
      </c>
      <c r="F664" s="226" t="s">
        <v>986</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1721</v>
      </c>
      <c r="F665" s="226" t="s">
        <v>986</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986</v>
      </c>
      <c r="G666" s="109">
        <v>45266</v>
      </c>
      <c r="H666" s="109">
        <v>45294</v>
      </c>
      <c r="I666" s="9">
        <v>670.98333333333721</v>
      </c>
      <c r="J666" s="9">
        <v>55.857596065475725</v>
      </c>
      <c r="K666" s="9">
        <v>29.153233854632425</v>
      </c>
      <c r="L666" s="9">
        <v>2.7240000000000002</v>
      </c>
      <c r="M666" s="208" t="s">
        <v>1722</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1723</v>
      </c>
      <c r="F667" s="226" t="s">
        <v>986</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1724</v>
      </c>
      <c r="F668" s="226" t="s">
        <v>986</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1725</v>
      </c>
      <c r="F669" s="226" t="s">
        <v>986</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1726</v>
      </c>
      <c r="F670" s="226" t="s">
        <v>986</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1727</v>
      </c>
      <c r="F671" s="226" t="s">
        <v>986</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1728</v>
      </c>
      <c r="F672" s="226" t="s">
        <v>986</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1729</v>
      </c>
      <c r="F673" s="226" t="s">
        <v>986</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1730</v>
      </c>
      <c r="F674" s="226" t="s">
        <v>986</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1731</v>
      </c>
      <c r="F675" s="226" t="s">
        <v>986</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1732</v>
      </c>
      <c r="F676" s="226" t="s">
        <v>986</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1733</v>
      </c>
      <c r="F677" s="226" t="s">
        <v>986</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1734</v>
      </c>
      <c r="F678" s="226" t="s">
        <v>986</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1735</v>
      </c>
      <c r="F679" s="226" t="s">
        <v>986</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1736</v>
      </c>
      <c r="F680" s="226" t="s">
        <v>986</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1737</v>
      </c>
      <c r="F681" s="226" t="s">
        <v>986</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1738</v>
      </c>
      <c r="F682" s="226" t="s">
        <v>986</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1739</v>
      </c>
      <c r="F683" s="226" t="s">
        <v>986</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1740</v>
      </c>
      <c r="F684" s="226" t="s">
        <v>986</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1741</v>
      </c>
      <c r="F685" s="226" t="s">
        <v>986</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1742</v>
      </c>
      <c r="F686" s="226" t="s">
        <v>986</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1743</v>
      </c>
      <c r="F687" s="226" t="s">
        <v>986</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1744</v>
      </c>
      <c r="F688" s="226" t="s">
        <v>986</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1745</v>
      </c>
      <c r="F689" s="226" t="s">
        <v>986</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1746</v>
      </c>
      <c r="F690" s="226" t="s">
        <v>986</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1747</v>
      </c>
      <c r="F691" s="226" t="s">
        <v>986</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1748</v>
      </c>
      <c r="F692" s="226" t="s">
        <v>986</v>
      </c>
      <c r="G692" s="109">
        <v>45266</v>
      </c>
      <c r="H692" s="109">
        <v>45294</v>
      </c>
      <c r="I692" s="9">
        <v>671.29999999998836</v>
      </c>
      <c r="J692" s="149"/>
      <c r="K692" s="149">
        <v>0.32091940139206354</v>
      </c>
      <c r="L692" s="150">
        <v>0.03</v>
      </c>
      <c r="M692" s="226" t="s">
        <v>1749</v>
      </c>
      <c r="N692" s="274">
        <f>INDEX(Table12[],MATCH(Table11[[#This Row],[Site ID]],Table12[[#Data],[Site ID]],0),MATCH(Table11[[#Headers],[Area]],Table12[#Headers],0))</f>
        <v>8</v>
      </c>
      <c r="O692" s="209" t="s">
        <v>990</v>
      </c>
    </row>
  </sheetData>
  <phoneticPr fontId="14" type="noConversion"/>
  <conditionalFormatting pivot="1" sqref="U4:AG64">
    <cfRule type="cellIs" dxfId="366" priority="12" operator="greaterThan">
      <formula>40</formula>
    </cfRule>
  </conditionalFormatting>
  <conditionalFormatting pivot="1" sqref="U4:AG64">
    <cfRule type="cellIs" dxfId="365" priority="11" operator="between">
      <formula>0.1</formula>
      <formula>10</formula>
    </cfRule>
  </conditionalFormatting>
  <conditionalFormatting sqref="J219">
    <cfRule type="cellIs" dxfId="364" priority="9" operator="between">
      <formula>0.1</formula>
      <formula>10</formula>
    </cfRule>
    <cfRule type="cellIs" dxfId="363" priority="10" operator="greaterThan">
      <formula>40</formula>
    </cfRule>
  </conditionalFormatting>
  <conditionalFormatting sqref="J197">
    <cfRule type="cellIs" dxfId="362" priority="7" operator="between">
      <formula>0.1</formula>
      <formula>10</formula>
    </cfRule>
    <cfRule type="cellIs" dxfId="361" priority="8" operator="greaterThan">
      <formula>40</formula>
    </cfRule>
  </conditionalFormatting>
  <conditionalFormatting sqref="J225">
    <cfRule type="cellIs" dxfId="360" priority="5" operator="between">
      <formula>0.1</formula>
      <formula>10</formula>
    </cfRule>
    <cfRule type="cellIs" dxfId="359" priority="6" operator="greaterThan">
      <formula>40</formula>
    </cfRule>
  </conditionalFormatting>
  <conditionalFormatting sqref="J284">
    <cfRule type="cellIs" dxfId="358" priority="3" operator="between">
      <formula>0.1</formula>
      <formula>10</formula>
    </cfRule>
    <cfRule type="cellIs" dxfId="357" priority="4" operator="greaterThan">
      <formula>40</formula>
    </cfRule>
  </conditionalFormatting>
  <conditionalFormatting sqref="T4:T63">
    <cfRule type="cellIs" dxfId="356" priority="2"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1750</v>
      </c>
      <c r="P1" s="128" t="s">
        <v>439</v>
      </c>
    </row>
    <row r="2" spans="3:62" x14ac:dyDescent="0.35">
      <c r="P2" s="128" t="s">
        <v>440</v>
      </c>
      <c r="BF2">
        <f>367*2.6</f>
        <v>954.2</v>
      </c>
    </row>
    <row r="3" spans="3:62" x14ac:dyDescent="0.35">
      <c r="P3" s="128" t="s">
        <v>987</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44"/>
      <c r="Q127" s="344"/>
      <c r="R127" s="344"/>
      <c r="S127" s="344"/>
      <c r="T127" s="344"/>
      <c r="U127" s="344"/>
      <c r="V127" s="344"/>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1537</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44"/>
      <c r="Q181" s="344"/>
      <c r="R181" s="344"/>
      <c r="S181" s="344"/>
      <c r="T181" s="344"/>
      <c r="U181" s="344"/>
      <c r="V181" s="344"/>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44"/>
      <c r="Q182" s="344"/>
      <c r="R182" s="344"/>
      <c r="S182" s="344"/>
      <c r="T182" s="344"/>
      <c r="U182" s="344"/>
      <c r="V182" s="344"/>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44"/>
      <c r="Q183" s="344"/>
      <c r="R183" s="344"/>
      <c r="S183" s="344"/>
      <c r="T183" s="344"/>
      <c r="U183" s="344"/>
      <c r="V183" s="344"/>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1538</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1539</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1540</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44"/>
      <c r="Q241" s="344"/>
      <c r="R241" s="344"/>
      <c r="S241" s="344"/>
      <c r="T241" s="344"/>
      <c r="U241" s="344"/>
      <c r="V241" s="344"/>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1543</v>
      </c>
      <c r="P242" s="344"/>
      <c r="Q242" s="344"/>
      <c r="R242" s="344"/>
      <c r="S242" s="344"/>
      <c r="T242" s="344"/>
      <c r="U242" s="344"/>
      <c r="V242" s="344"/>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44"/>
      <c r="Q243" s="344"/>
      <c r="R243" s="344"/>
      <c r="S243" s="344"/>
      <c r="T243" s="344"/>
      <c r="U243" s="344"/>
      <c r="V243" s="344"/>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44"/>
      <c r="Q244" s="344"/>
      <c r="R244" s="344"/>
      <c r="S244" s="344"/>
      <c r="T244" s="344"/>
      <c r="U244" s="344"/>
      <c r="V244" s="344"/>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44"/>
      <c r="Q245" s="344"/>
      <c r="R245" s="344"/>
      <c r="S245" s="344"/>
      <c r="T245" s="344"/>
      <c r="U245" s="344"/>
      <c r="V245" s="344"/>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1544</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44"/>
      <c r="Q247" s="344"/>
      <c r="R247" s="344"/>
      <c r="S247" s="344"/>
      <c r="T247" s="344"/>
      <c r="U247" s="344"/>
      <c r="V247" s="344"/>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1751</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1547</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1548</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1543</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1549</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1550</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1551</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1549</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1550</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1553</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44"/>
      <c r="Q299" s="344"/>
      <c r="R299" s="344"/>
      <c r="S299" s="344"/>
      <c r="T299" s="344"/>
      <c r="U299" s="344"/>
      <c r="V299" s="344"/>
      <c r="W299" s="344"/>
      <c r="X299" s="344"/>
      <c r="Y299" s="344"/>
      <c r="Z299" s="344"/>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1752</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1752</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1556</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1557</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1560</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1560</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1538</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1538</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1561</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1431</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1540</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1543</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1562</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1563</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1564</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1565</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1566</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1567</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1568</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1569</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1570</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1571</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1573</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1574</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1575</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1576</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1577</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1578</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1579</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1580</v>
      </c>
      <c r="G539" t="s">
        <v>451</v>
      </c>
      <c r="H539" s="109">
        <v>45203</v>
      </c>
      <c r="I539" s="109">
        <v>45231</v>
      </c>
      <c r="J539" s="9">
        <v>672</v>
      </c>
      <c r="K539" s="9">
        <v>20.372328869047617</v>
      </c>
      <c r="L539" s="9">
        <v>10.632739493239884</v>
      </c>
      <c r="M539" s="9">
        <v>0.995</v>
      </c>
      <c r="N539" t="s">
        <v>1581</v>
      </c>
    </row>
    <row r="540" spans="1:14" hidden="1" x14ac:dyDescent="0.35">
      <c r="A540" s="112"/>
      <c r="C540" s="112" t="s">
        <v>88</v>
      </c>
      <c r="D540" s="135" t="s">
        <v>93</v>
      </c>
      <c r="E540" t="str">
        <f>Table82[[#This Row],[Site ID]]&amp;"-"&amp;Table82[[#This Row],[Site Name]]</f>
        <v>HPO-Hound Parish Office</v>
      </c>
      <c r="F540" s="9" t="s">
        <v>1753</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1582</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1583</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1584</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1585</v>
      </c>
      <c r="G544" t="s">
        <v>451</v>
      </c>
      <c r="H544" s="109">
        <v>45203</v>
      </c>
      <c r="I544" s="109">
        <v>45231</v>
      </c>
      <c r="J544" s="9">
        <v>672</v>
      </c>
      <c r="K544" s="149">
        <v>0.57329166666666664</v>
      </c>
      <c r="L544" s="149">
        <v>0.29921276965901183</v>
      </c>
      <c r="M544" s="150">
        <v>2.8000000000000001E-2</v>
      </c>
      <c r="N544" t="s">
        <v>1586</v>
      </c>
    </row>
    <row r="545" spans="3:14" hidden="1" x14ac:dyDescent="0.35">
      <c r="C545" s="113" t="s">
        <v>106</v>
      </c>
      <c r="D545" s="135" t="s">
        <v>84</v>
      </c>
      <c r="E545" t="str">
        <f>Table82[[#This Row],[Site ID]]&amp;"-"&amp;Table82[[#This Row],[Site Name]]</f>
        <v>FORSL-Fair Oak Road/Sandy Lane</v>
      </c>
      <c r="F545" s="9" t="s">
        <v>1587</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1588</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1589</v>
      </c>
      <c r="G547" t="s">
        <v>451</v>
      </c>
      <c r="H547" s="109">
        <v>45203</v>
      </c>
      <c r="I547" s="109">
        <v>45231</v>
      </c>
      <c r="J547" s="9">
        <v>672</v>
      </c>
      <c r="K547" s="9">
        <v>34.336075892857146</v>
      </c>
      <c r="L547" s="9">
        <v>17.920707668505816</v>
      </c>
      <c r="M547" s="9">
        <v>1.677</v>
      </c>
      <c r="N547" t="s">
        <v>1590</v>
      </c>
    </row>
    <row r="548" spans="3:14" hidden="1" x14ac:dyDescent="0.35">
      <c r="C548" s="112" t="s">
        <v>113</v>
      </c>
      <c r="D548" s="135" t="s">
        <v>52</v>
      </c>
      <c r="E548" t="str">
        <f>Table82[[#This Row],[Site ID]]&amp;"-"&amp;Table82[[#This Row],[Site Name]]</f>
        <v>BR2-Bishopstoke Road 2</v>
      </c>
      <c r="F548" s="9" t="s">
        <v>1591</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1592</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1593</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1594</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1595</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1596</v>
      </c>
      <c r="G553" t="s">
        <v>451</v>
      </c>
      <c r="H553" s="109">
        <v>45203</v>
      </c>
      <c r="I553" s="109">
        <v>45231</v>
      </c>
      <c r="J553" s="9">
        <v>672</v>
      </c>
      <c r="K553" s="9">
        <v>35.134589285714284</v>
      </c>
      <c r="L553" s="9">
        <v>18.337468311959441</v>
      </c>
      <c r="M553" s="9">
        <v>1.716</v>
      </c>
      <c r="N553" t="s">
        <v>1581</v>
      </c>
    </row>
    <row r="554" spans="3:14" hidden="1" x14ac:dyDescent="0.35">
      <c r="C554" s="112" t="s">
        <v>128</v>
      </c>
      <c r="D554" s="135" t="s">
        <v>135</v>
      </c>
      <c r="E554" t="str">
        <f>Table82[[#This Row],[Site ID]]&amp;"-"&amp;Table82[[#This Row],[Site Name]]</f>
        <v>SRAN(A)-Southampton Road Analyser (A)</v>
      </c>
      <c r="F554" s="9" t="s">
        <v>1597</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1598</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1599</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1600</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1601</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1602</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1603</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1604</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1605</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1606</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1607</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1608</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1609</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1610</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1611</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1612</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1613</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1614</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1615</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1616</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1617</v>
      </c>
      <c r="G574" t="s">
        <v>451</v>
      </c>
      <c r="H574" s="109">
        <v>45203</v>
      </c>
      <c r="I574" s="109">
        <v>45231</v>
      </c>
      <c r="J574" s="9">
        <v>672</v>
      </c>
      <c r="K574" s="9">
        <v>22.296950892857144</v>
      </c>
      <c r="L574" s="9">
        <v>11.637239505666567</v>
      </c>
      <c r="M574" s="9">
        <v>1.089</v>
      </c>
      <c r="N574" t="s">
        <v>1618</v>
      </c>
    </row>
    <row r="575" spans="3:14" hidden="1" x14ac:dyDescent="0.35">
      <c r="C575" s="112" t="s">
        <v>189</v>
      </c>
      <c r="D575" s="135" t="s">
        <v>30</v>
      </c>
      <c r="E575" t="str">
        <f>Table82[[#This Row],[Site ID]]&amp;"-"&amp;Table82[[#This Row],[Site Name]]</f>
        <v>AR-Ashdown Road</v>
      </c>
      <c r="F575" s="9" t="s">
        <v>1619</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1620</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1621</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1622</v>
      </c>
      <c r="G578" t="s">
        <v>451</v>
      </c>
      <c r="H578" s="109">
        <v>45203</v>
      </c>
      <c r="I578" s="109">
        <v>45231</v>
      </c>
      <c r="J578" s="9">
        <v>672</v>
      </c>
      <c r="K578" s="149">
        <v>0.57329166666666664</v>
      </c>
      <c r="L578" s="149">
        <v>0.29921276965901183</v>
      </c>
      <c r="M578" s="150">
        <v>2.8000000000000001E-2</v>
      </c>
      <c r="N578" t="s">
        <v>1623</v>
      </c>
    </row>
    <row r="579" spans="1:14" hidden="1" x14ac:dyDescent="0.35">
      <c r="C579" s="112" t="s">
        <v>197</v>
      </c>
      <c r="D579" s="135" t="s">
        <v>146</v>
      </c>
      <c r="E579" t="str">
        <f>Table82[[#This Row],[Site ID]]&amp;"-"&amp;Table82[[#This Row],[Site Name]]</f>
        <v>PA-Passfield Avenue</v>
      </c>
      <c r="F579" s="9" t="s">
        <v>1624</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1625</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1626</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1627</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1628</v>
      </c>
      <c r="G583" t="s">
        <v>452</v>
      </c>
      <c r="H583" s="109">
        <v>45231</v>
      </c>
      <c r="I583" s="109">
        <v>45266</v>
      </c>
      <c r="J583" s="109">
        <v>839.78333333332557</v>
      </c>
      <c r="K583" s="9">
        <v>30.457833568182551</v>
      </c>
      <c r="L583" s="9">
        <v>15.896572843519078</v>
      </c>
      <c r="M583" s="9">
        <v>1.859</v>
      </c>
      <c r="N583" t="s">
        <v>1629</v>
      </c>
    </row>
    <row r="584" spans="1:14" hidden="1" x14ac:dyDescent="0.35">
      <c r="C584" s="112" t="s">
        <v>39</v>
      </c>
      <c r="D584" s="135" t="s">
        <v>40</v>
      </c>
      <c r="E584" t="str">
        <f>Table82[[#This Row],[Site ID]]&amp;"-"&amp;Table82[[#This Row],[Site Name]]</f>
        <v>WSRB-Winchester Street Railway Bridge</v>
      </c>
      <c r="F584" s="9" t="s">
        <v>1630</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1632</v>
      </c>
      <c r="G585" t="s">
        <v>452</v>
      </c>
      <c r="H585" s="109">
        <v>45231</v>
      </c>
      <c r="I585" s="109">
        <v>45266</v>
      </c>
      <c r="J585" s="109">
        <v>839.75000000005821</v>
      </c>
      <c r="K585" s="9">
        <v>20.955952366774373</v>
      </c>
      <c r="L585" s="9">
        <v>10.937344659068044</v>
      </c>
      <c r="M585" s="9">
        <v>1.2789999999999999</v>
      </c>
      <c r="N585" t="s">
        <v>1629</v>
      </c>
    </row>
    <row r="586" spans="1:14" hidden="1" x14ac:dyDescent="0.35">
      <c r="C586" s="112" t="s">
        <v>47</v>
      </c>
      <c r="D586" s="135" t="s">
        <v>34</v>
      </c>
      <c r="E586" t="str">
        <f>Table82[[#This Row],[Site ID]]&amp;"-"&amp;Table82[[#This Row],[Site Name]]</f>
        <v>BDG-Bridge Road</v>
      </c>
      <c r="F586" s="9" t="s">
        <v>1633</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1634</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1635</v>
      </c>
      <c r="G588" t="s">
        <v>452</v>
      </c>
      <c r="H588" s="109">
        <v>45231</v>
      </c>
      <c r="I588" s="109">
        <v>45266</v>
      </c>
      <c r="J588" s="109">
        <v>839.70000000006985</v>
      </c>
      <c r="K588" s="9">
        <v>26.839635584134957</v>
      </c>
      <c r="L588" s="9">
        <v>14.008160534517202</v>
      </c>
      <c r="M588" s="9">
        <v>1.6379999999999999</v>
      </c>
      <c r="N588" t="s">
        <v>1636</v>
      </c>
    </row>
    <row r="589" spans="1:14" hidden="1" x14ac:dyDescent="0.35">
      <c r="A589" s="112"/>
      <c r="C589" s="112" t="s">
        <v>61</v>
      </c>
      <c r="D589" s="135" t="s">
        <v>62</v>
      </c>
      <c r="E589" t="str">
        <f>Table82[[#This Row],[Site ID]]&amp;"-"&amp;Table82[[#This Row],[Site Name]]</f>
        <v>PH2-Providence Hill 2</v>
      </c>
      <c r="F589" s="9" t="s">
        <v>1637</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1638</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1639</v>
      </c>
      <c r="G591" t="s">
        <v>452</v>
      </c>
      <c r="H591" s="109">
        <v>45231</v>
      </c>
      <c r="I591" s="109">
        <v>45266</v>
      </c>
      <c r="J591" s="109">
        <v>839.68333333334886</v>
      </c>
      <c r="K591" s="9">
        <v>29.691321728428822</v>
      </c>
      <c r="L591" s="9">
        <v>15.496514472040095</v>
      </c>
      <c r="M591" s="9">
        <v>1.8120000000000001</v>
      </c>
      <c r="N591" t="s">
        <v>1640</v>
      </c>
    </row>
    <row r="592" spans="1:14" hidden="1" x14ac:dyDescent="0.35">
      <c r="C592" s="112" t="s">
        <v>73</v>
      </c>
      <c r="D592" s="135" t="s">
        <v>74</v>
      </c>
      <c r="E592" t="str">
        <f>Table82[[#This Row],[Site ID]]&amp;"-"&amp;Table82[[#This Row],[Site Name]]</f>
        <v>HL2-Hamble Lane 2 (Tesco)</v>
      </c>
      <c r="F592" s="9" t="s">
        <v>1641</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1642</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1643</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1644</v>
      </c>
      <c r="G595" t="s">
        <v>452</v>
      </c>
      <c r="H595" s="109">
        <v>45231</v>
      </c>
      <c r="I595" s="109">
        <v>45266</v>
      </c>
      <c r="J595" s="109">
        <v>839.85000000003492</v>
      </c>
      <c r="K595" s="149">
        <v>0.50786330892419151</v>
      </c>
      <c r="L595" s="149">
        <v>0.26506435747609164</v>
      </c>
      <c r="M595" s="150">
        <v>3.1E-2</v>
      </c>
      <c r="N595" t="s">
        <v>1754</v>
      </c>
    </row>
    <row r="596" spans="3:14" hidden="1" x14ac:dyDescent="0.35">
      <c r="C596" s="112" t="s">
        <v>89</v>
      </c>
      <c r="D596" s="135" t="s">
        <v>90</v>
      </c>
      <c r="E596" t="str">
        <f>Table82[[#This Row],[Site ID]]&amp;"-"&amp;Table82[[#This Row],[Site Name]]</f>
        <v>HPS-Hamble Primary School</v>
      </c>
      <c r="F596" s="9" t="s">
        <v>1646</v>
      </c>
      <c r="G596" t="s">
        <v>452</v>
      </c>
      <c r="H596" s="109">
        <v>45231</v>
      </c>
      <c r="I596" s="109">
        <v>45266</v>
      </c>
      <c r="J596" s="109">
        <v>839.90000000002328</v>
      </c>
      <c r="K596" s="9">
        <v>21.050500059530311</v>
      </c>
      <c r="L596" s="9">
        <v>10.98669105403461</v>
      </c>
      <c r="M596" s="9">
        <v>1.2849999999999999</v>
      </c>
      <c r="N596" t="s">
        <v>1629</v>
      </c>
    </row>
    <row r="597" spans="3:14" hidden="1" x14ac:dyDescent="0.35">
      <c r="C597" s="112" t="s">
        <v>88</v>
      </c>
      <c r="D597" s="135" t="s">
        <v>93</v>
      </c>
      <c r="E597" t="str">
        <f>Table82[[#This Row],[Site ID]]&amp;"-"&amp;Table82[[#This Row],[Site Name]]</f>
        <v>HPO-Hound Parish Office</v>
      </c>
      <c r="F597" s="9" t="s">
        <v>1647</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1648</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1649</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1650</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1651</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1652</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1653</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1654</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1655</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1656</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1657</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1658</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1659</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1660</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1661</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1662</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1663</v>
      </c>
      <c r="G613" t="s">
        <v>452</v>
      </c>
      <c r="H613" s="109">
        <v>45231</v>
      </c>
      <c r="I613" s="109">
        <v>45266</v>
      </c>
      <c r="J613" s="109">
        <v>841.64999999996508</v>
      </c>
      <c r="K613" s="9">
        <v>25.616768252837751</v>
      </c>
      <c r="L613" s="9">
        <v>13.369920800019704</v>
      </c>
      <c r="M613" s="9">
        <v>1.5669999999999999</v>
      </c>
      <c r="N613" t="s">
        <v>1629</v>
      </c>
    </row>
    <row r="614" spans="3:14" hidden="1" x14ac:dyDescent="0.35">
      <c r="C614" s="112" t="s">
        <v>134</v>
      </c>
      <c r="D614" s="135" t="s">
        <v>141</v>
      </c>
      <c r="E614" t="str">
        <f>Table82[[#This Row],[Site ID]]&amp;"-"&amp;Table82[[#This Row],[Site Name]]</f>
        <v>SRAN(C)-Southampton Road Analyser (C)</v>
      </c>
      <c r="F614" s="9" t="s">
        <v>1664</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1665</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1666</v>
      </c>
      <c r="G616" t="s">
        <v>452</v>
      </c>
      <c r="H616" s="109">
        <v>45231</v>
      </c>
      <c r="I616" s="109">
        <v>45266</v>
      </c>
      <c r="J616" s="109">
        <v>841.53333333344199</v>
      </c>
      <c r="K616" s="9">
        <v>34.62912382159103</v>
      </c>
      <c r="L616" s="9">
        <v>18.073655439243755</v>
      </c>
      <c r="M616" s="9">
        <v>2.1179999999999999</v>
      </c>
      <c r="N616" t="s">
        <v>1636</v>
      </c>
    </row>
    <row r="617" spans="3:14" hidden="1" x14ac:dyDescent="0.35">
      <c r="C617" s="112" t="s">
        <v>140</v>
      </c>
      <c r="D617" s="135" t="s">
        <v>152</v>
      </c>
      <c r="E617" t="str">
        <f>Table82[[#This Row],[Site ID]]&amp;"-"&amp;Table82[[#This Row],[Site Name]]</f>
        <v>SR2-Southampton Road 2</v>
      </c>
      <c r="F617" s="9" t="s">
        <v>1667</v>
      </c>
      <c r="G617" t="s">
        <v>452</v>
      </c>
      <c r="H617" s="109">
        <v>45231</v>
      </c>
      <c r="I617" s="109">
        <v>45266</v>
      </c>
      <c r="J617" s="109">
        <v>841.54999999998836</v>
      </c>
      <c r="K617" s="9">
        <v>34.759234745410737</v>
      </c>
      <c r="L617" s="9">
        <v>18.141563019525439</v>
      </c>
      <c r="M617" s="9">
        <v>2.1259999999999999</v>
      </c>
      <c r="N617" t="s">
        <v>1629</v>
      </c>
    </row>
    <row r="618" spans="3:14" hidden="1" x14ac:dyDescent="0.35">
      <c r="C618" s="112" t="s">
        <v>144</v>
      </c>
      <c r="D618" s="135" t="s">
        <v>156</v>
      </c>
      <c r="E618" t="str">
        <f>Table82[[#This Row],[Site ID]]&amp;"-"&amp;Table82[[#This Row],[Site Name]]</f>
        <v>TP(A)-The Point (A)</v>
      </c>
      <c r="F618" s="9" t="s">
        <v>1668</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1669</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1670</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1671</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1672</v>
      </c>
      <c r="G622" t="s">
        <v>452</v>
      </c>
      <c r="H622" s="109">
        <v>45231</v>
      </c>
      <c r="I622" s="109">
        <v>45266</v>
      </c>
      <c r="J622" s="109">
        <v>841.70000000012806</v>
      </c>
      <c r="K622" s="9">
        <v>16.477452774145053</v>
      </c>
      <c r="L622" s="9">
        <v>8.5999231597834314</v>
      </c>
      <c r="M622" s="9">
        <v>1.008</v>
      </c>
      <c r="N622" t="s">
        <v>1636</v>
      </c>
    </row>
    <row r="623" spans="3:14" hidden="1" x14ac:dyDescent="0.35">
      <c r="C623" s="112" t="s">
        <v>161</v>
      </c>
      <c r="D623" s="135" t="s">
        <v>95</v>
      </c>
      <c r="E623" t="str">
        <f>Table82[[#This Row],[Site ID]]&amp;"-"&amp;Table82[[#This Row],[Site Name]]</f>
        <v>HG-Hadleigh Gardens</v>
      </c>
      <c r="F623" s="9" t="s">
        <v>1673</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1674</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1675</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1676</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1677</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1678</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1679</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1680</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1681</v>
      </c>
      <c r="G631" t="s">
        <v>452</v>
      </c>
      <c r="H631" s="109">
        <v>45231</v>
      </c>
      <c r="I631" s="109">
        <v>45266</v>
      </c>
      <c r="J631" s="109">
        <v>841.71666666667443</v>
      </c>
      <c r="K631" s="9">
        <v>17.47425420272047</v>
      </c>
      <c r="L631" s="9">
        <v>9.1201744273071341</v>
      </c>
      <c r="M631" s="9">
        <v>1.069</v>
      </c>
      <c r="N631" t="s">
        <v>1636</v>
      </c>
    </row>
    <row r="632" spans="3:14" hidden="1" x14ac:dyDescent="0.35">
      <c r="C632" s="112" t="s">
        <v>186</v>
      </c>
      <c r="D632" s="135" t="s">
        <v>133</v>
      </c>
      <c r="E632" t="str">
        <f>Table82[[#This Row],[Site ID]]&amp;"-"&amp;Table82[[#This Row],[Site Name]]</f>
        <v>NH-Nuffield Hospital</v>
      </c>
      <c r="F632" s="9" t="s">
        <v>1682</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1683</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1684</v>
      </c>
      <c r="G634" t="s">
        <v>452</v>
      </c>
      <c r="H634" s="109">
        <v>45231</v>
      </c>
      <c r="I634" s="109">
        <v>45266</v>
      </c>
      <c r="J634" s="109">
        <v>841.7333333332208</v>
      </c>
      <c r="K634" s="9">
        <v>24.862314668148418</v>
      </c>
      <c r="L634" s="9">
        <v>12.976155881079551</v>
      </c>
      <c r="M634" s="9">
        <v>1.5209999999999999</v>
      </c>
      <c r="N634" t="s">
        <v>1640</v>
      </c>
    </row>
    <row r="635" spans="3:14" hidden="1" x14ac:dyDescent="0.35">
      <c r="C635" s="112" t="s">
        <v>193</v>
      </c>
      <c r="D635" s="135" t="s">
        <v>188</v>
      </c>
      <c r="E635" t="str">
        <f>Table82[[#This Row],[Site ID]]&amp;"-"&amp;Table82[[#This Row],[Site Name]]</f>
        <v>SSQ-Sparrow Square</v>
      </c>
      <c r="F635" s="9" t="s">
        <v>1685</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1687</v>
      </c>
      <c r="G636" t="s">
        <v>452</v>
      </c>
      <c r="H636" s="109">
        <v>45231</v>
      </c>
      <c r="I636" s="109">
        <v>45266</v>
      </c>
      <c r="J636" s="109">
        <v>841.69999999995343</v>
      </c>
      <c r="K636" s="9">
        <v>13.077343471546406</v>
      </c>
      <c r="L636" s="9">
        <v>6.8253358410993776</v>
      </c>
      <c r="M636" s="9">
        <v>0.8</v>
      </c>
      <c r="N636" t="s">
        <v>1636</v>
      </c>
    </row>
    <row r="637" spans="3:14" hidden="1" x14ac:dyDescent="0.35">
      <c r="C637" s="112" t="s">
        <v>197</v>
      </c>
      <c r="D637" s="135" t="s">
        <v>146</v>
      </c>
      <c r="E637" t="str">
        <f>Table82[[#This Row],[Site ID]]&amp;"-"&amp;Table82[[#This Row],[Site Name]]</f>
        <v>PA-Passfield Avenue</v>
      </c>
      <c r="F637" s="9" t="s">
        <v>1688</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1690</v>
      </c>
      <c r="G638" s="226" t="s">
        <v>986</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1691</v>
      </c>
      <c r="G639" s="226" t="s">
        <v>986</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1692</v>
      </c>
      <c r="G640" s="226" t="s">
        <v>986</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1693</v>
      </c>
      <c r="G641" s="226" t="s">
        <v>986</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1694</v>
      </c>
      <c r="G642" s="226" t="s">
        <v>986</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1695</v>
      </c>
      <c r="G643" s="226" t="s">
        <v>986</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1696</v>
      </c>
      <c r="G644" s="226" t="s">
        <v>986</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1697</v>
      </c>
      <c r="G645" s="226" t="s">
        <v>986</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1698</v>
      </c>
      <c r="G646" s="226" t="s">
        <v>986</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1699</v>
      </c>
      <c r="G647" s="226" t="s">
        <v>986</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1700</v>
      </c>
      <c r="G648" s="226" t="s">
        <v>986</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1701</v>
      </c>
      <c r="G649" s="226" t="s">
        <v>986</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1702</v>
      </c>
      <c r="G650" s="226" t="s">
        <v>986</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1703</v>
      </c>
      <c r="G651" s="226" t="s">
        <v>986</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1704</v>
      </c>
      <c r="G652" s="226" t="s">
        <v>986</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986</v>
      </c>
      <c r="H653" s="109">
        <v>45266</v>
      </c>
      <c r="I653" s="109">
        <v>45294</v>
      </c>
      <c r="J653" s="9">
        <v>672.79999999998836</v>
      </c>
      <c r="K653" s="249">
        <v>21.309271700357087</v>
      </c>
      <c r="L653" s="9">
        <v>11.121749321689503</v>
      </c>
      <c r="M653" s="9">
        <v>1.042</v>
      </c>
      <c r="N653" s="209" t="s">
        <v>1636</v>
      </c>
    </row>
    <row r="654" spans="3:14" x14ac:dyDescent="0.35">
      <c r="C654" s="112" t="s">
        <v>85</v>
      </c>
      <c r="D654" s="141" t="s">
        <v>86</v>
      </c>
      <c r="E654" s="208" t="str">
        <f>Table82[[#This Row],[Site ID]]&amp;"-"&amp;Table82[[#This Row],[Site Name]]</f>
        <v>HL4-Hamble Lane 4</v>
      </c>
      <c r="F654" s="93" t="s">
        <v>1705</v>
      </c>
      <c r="G654" s="226" t="s">
        <v>986</v>
      </c>
      <c r="H654" s="109">
        <v>45266</v>
      </c>
      <c r="I654" s="109">
        <v>45294</v>
      </c>
      <c r="J654" s="9">
        <v>672.79999999998836</v>
      </c>
      <c r="K654" s="9">
        <v>41.309720570749825</v>
      </c>
      <c r="L654" s="9">
        <v>21.560396957593856</v>
      </c>
      <c r="M654" s="9">
        <v>2.02</v>
      </c>
      <c r="N654" s="208" t="s">
        <v>1755</v>
      </c>
    </row>
    <row r="655" spans="3:14" hidden="1" x14ac:dyDescent="0.35">
      <c r="C655" s="112" t="s">
        <v>89</v>
      </c>
      <c r="D655" s="141" t="s">
        <v>90</v>
      </c>
      <c r="E655" s="208" t="str">
        <f>Table82[[#This Row],[Site ID]]&amp;"-"&amp;Table82[[#This Row],[Site Name]]</f>
        <v>HPS-Hamble Primary School</v>
      </c>
      <c r="F655" s="93" t="s">
        <v>1707</v>
      </c>
      <c r="G655" s="226" t="s">
        <v>986</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1708</v>
      </c>
      <c r="G656" s="226" t="s">
        <v>986</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1709</v>
      </c>
      <c r="G657" s="226" t="s">
        <v>986</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1710</v>
      </c>
      <c r="G658" s="226" t="s">
        <v>986</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1711</v>
      </c>
      <c r="G659" s="226" t="s">
        <v>986</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1712</v>
      </c>
      <c r="G660" s="226" t="s">
        <v>986</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1713</v>
      </c>
      <c r="G661" s="226" t="s">
        <v>986</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1714</v>
      </c>
      <c r="G662" s="226" t="s">
        <v>986</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1715</v>
      </c>
      <c r="G663" s="226" t="s">
        <v>986</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1716</v>
      </c>
      <c r="G664" s="226" t="s">
        <v>986</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1717</v>
      </c>
      <c r="G665" s="226" t="s">
        <v>986</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1718</v>
      </c>
      <c r="G666" s="226" t="s">
        <v>986</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1719</v>
      </c>
      <c r="G667" s="226" t="s">
        <v>986</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1720</v>
      </c>
      <c r="G668" s="226" t="s">
        <v>986</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1721</v>
      </c>
      <c r="G669" s="226" t="s">
        <v>986</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1756</v>
      </c>
      <c r="G670" s="226" t="s">
        <v>986</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1723</v>
      </c>
      <c r="G671" s="226" t="s">
        <v>986</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1724</v>
      </c>
      <c r="G672" s="226" t="s">
        <v>986</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1725</v>
      </c>
      <c r="G673" s="226" t="s">
        <v>986</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1726</v>
      </c>
      <c r="G674" s="226" t="s">
        <v>986</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1727</v>
      </c>
      <c r="G675" s="226" t="s">
        <v>986</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1728</v>
      </c>
      <c r="G676" s="226" t="s">
        <v>986</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1729</v>
      </c>
      <c r="G677" s="226" t="s">
        <v>986</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1730</v>
      </c>
      <c r="G678" s="226" t="s">
        <v>986</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1731</v>
      </c>
      <c r="G679" s="226" t="s">
        <v>986</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1732</v>
      </c>
      <c r="G680" s="226" t="s">
        <v>986</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1733</v>
      </c>
      <c r="G681" s="226" t="s">
        <v>986</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1734</v>
      </c>
      <c r="G682" s="226" t="s">
        <v>986</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1735</v>
      </c>
      <c r="G683" s="226" t="s">
        <v>986</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1736</v>
      </c>
      <c r="G684" s="226" t="s">
        <v>986</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1737</v>
      </c>
      <c r="G685" s="226" t="s">
        <v>986</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1738</v>
      </c>
      <c r="G686" s="226" t="s">
        <v>986</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1739</v>
      </c>
      <c r="G687" s="226" t="s">
        <v>986</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1740</v>
      </c>
      <c r="G688" s="226" t="s">
        <v>986</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1741</v>
      </c>
      <c r="G689" s="226" t="s">
        <v>986</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1742</v>
      </c>
      <c r="G690" s="226" t="s">
        <v>986</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1743</v>
      </c>
      <c r="G691" s="226" t="s">
        <v>986</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1744</v>
      </c>
      <c r="G692" s="226" t="s">
        <v>986</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1745</v>
      </c>
      <c r="G693" s="226" t="s">
        <v>986</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1746</v>
      </c>
      <c r="G694" s="226" t="s">
        <v>986</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1747</v>
      </c>
      <c r="G695" s="226" t="s">
        <v>986</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1748</v>
      </c>
      <c r="G696" s="226" t="s">
        <v>986</v>
      </c>
      <c r="H696" s="109">
        <v>45266</v>
      </c>
      <c r="I696" s="109">
        <v>45294</v>
      </c>
      <c r="J696" s="9">
        <v>671.29999999998836</v>
      </c>
      <c r="K696" s="149">
        <v>0.61488157306719371</v>
      </c>
      <c r="L696" s="149">
        <v>0.32091940139206354</v>
      </c>
      <c r="M696" s="150">
        <v>0.03</v>
      </c>
      <c r="N696" s="226" t="s">
        <v>1757</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324" priority="18" operator="greaterThan">
      <formula>40</formula>
    </cfRule>
  </conditionalFormatting>
  <conditionalFormatting pivot="1" sqref="Q8:AB68">
    <cfRule type="cellIs" dxfId="323" priority="17" operator="lessThan">
      <formula>10</formula>
    </cfRule>
  </conditionalFormatting>
  <conditionalFormatting pivot="1" sqref="Q8:AB68">
    <cfRule type="cellIs" dxfId="322" priority="16" operator="equal">
      <formula>0</formula>
    </cfRule>
  </conditionalFormatting>
  <conditionalFormatting sqref="AU8:BB67 BC8">
    <cfRule type="cellIs" dxfId="321" priority="14" operator="lessThan">
      <formula>10</formula>
    </cfRule>
    <cfRule type="cellIs" dxfId="320" priority="15" operator="greaterThan">
      <formula>40</formula>
    </cfRule>
  </conditionalFormatting>
  <conditionalFormatting sqref="AL8:AL67">
    <cfRule type="cellIs" dxfId="319" priority="13" operator="greaterThan">
      <formula>40</formula>
    </cfRule>
  </conditionalFormatting>
  <conditionalFormatting sqref="AL8:AL67">
    <cfRule type="cellIs" dxfId="318" priority="12" operator="lessThan">
      <formula>10</formula>
    </cfRule>
  </conditionalFormatting>
  <conditionalFormatting sqref="AL8:AL67">
    <cfRule type="cellIs" dxfId="317" priority="11" operator="equal">
      <formula>0</formula>
    </cfRule>
  </conditionalFormatting>
  <conditionalFormatting sqref="BG8:BG67">
    <cfRule type="cellIs" dxfId="316" priority="10" operator="greaterThan">
      <formula>36</formula>
    </cfRule>
  </conditionalFormatting>
  <conditionalFormatting sqref="AM8:AM67 AN8">
    <cfRule type="cellIs" dxfId="315" priority="3" operator="greaterThan">
      <formula>40</formula>
    </cfRule>
  </conditionalFormatting>
  <conditionalFormatting sqref="AM8:AM67 AN8">
    <cfRule type="cellIs" dxfId="314" priority="2" operator="lessThan">
      <formula>10</formula>
    </cfRule>
  </conditionalFormatting>
  <conditionalFormatting sqref="AM8:AM67 AN8">
    <cfRule type="cellIs" dxfId="313"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topLeftCell="A37" zoomScaleNormal="100" workbookViewId="0">
      <selection activeCell="D52" sqref="D52:S52"/>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1758</v>
      </c>
      <c r="E2" s="95"/>
      <c r="F2" s="95"/>
      <c r="G2" s="95"/>
      <c r="H2" s="95"/>
      <c r="I2" s="95"/>
      <c r="J2" s="95"/>
      <c r="K2" s="95"/>
      <c r="L2" s="95"/>
      <c r="M2" s="95"/>
      <c r="N2" s="95"/>
      <c r="O2" s="95"/>
      <c r="P2" s="96"/>
      <c r="Q2" t="s">
        <v>1759</v>
      </c>
      <c r="R2" t="s">
        <v>1760</v>
      </c>
    </row>
    <row r="3" spans="1:22" x14ac:dyDescent="0.35">
      <c r="A3" s="3"/>
      <c r="B3" s="4"/>
      <c r="C3" s="3"/>
      <c r="D3" s="54" t="s">
        <v>1761</v>
      </c>
      <c r="E3" s="54"/>
      <c r="F3" s="54"/>
      <c r="G3" s="54"/>
      <c r="H3" s="54"/>
      <c r="I3" s="54"/>
      <c r="J3" s="54"/>
      <c r="K3" s="54"/>
      <c r="L3" s="54"/>
      <c r="M3" s="54"/>
      <c r="N3" s="54"/>
      <c r="O3" s="97"/>
      <c r="P3" s="7" t="s">
        <v>1761</v>
      </c>
      <c r="Q3">
        <v>0.84</v>
      </c>
      <c r="R3">
        <v>0.85</v>
      </c>
    </row>
    <row r="4" spans="1:22" x14ac:dyDescent="0.35">
      <c r="A4" s="137" t="s">
        <v>1</v>
      </c>
      <c r="B4" s="138" t="s">
        <v>1762</v>
      </c>
      <c r="C4" s="138" t="s">
        <v>1763</v>
      </c>
      <c r="D4" s="139" t="s">
        <v>1764</v>
      </c>
      <c r="E4" s="139" t="s">
        <v>1765</v>
      </c>
      <c r="F4" s="139" t="s">
        <v>1766</v>
      </c>
      <c r="G4" s="139" t="s">
        <v>1767</v>
      </c>
      <c r="H4" s="139" t="s">
        <v>1768</v>
      </c>
      <c r="I4" s="139" t="s">
        <v>1769</v>
      </c>
      <c r="J4" s="139" t="s">
        <v>1770</v>
      </c>
      <c r="K4" s="139" t="s">
        <v>1771</v>
      </c>
      <c r="L4" s="139" t="s">
        <v>1772</v>
      </c>
      <c r="M4" s="139" t="s">
        <v>1773</v>
      </c>
      <c r="N4" s="139" t="s">
        <v>1774</v>
      </c>
      <c r="O4" s="139" t="s">
        <v>1775</v>
      </c>
      <c r="P4" s="140" t="s">
        <v>1776</v>
      </c>
      <c r="Q4" s="139" t="s">
        <v>1777</v>
      </c>
      <c r="R4" s="139" t="s">
        <v>1778</v>
      </c>
      <c r="S4" s="139" t="s">
        <v>1779</v>
      </c>
      <c r="V4" s="300" t="s">
        <v>1536</v>
      </c>
    </row>
    <row r="5" spans="1:22" x14ac:dyDescent="0.35">
      <c r="A5" s="80" t="s">
        <v>78</v>
      </c>
      <c r="B5" s="1" t="s">
        <v>1780</v>
      </c>
      <c r="C5" s="1" t="s">
        <v>1781</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1782</v>
      </c>
      <c r="C6" s="1" t="s">
        <v>1781</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1783</v>
      </c>
      <c r="C7" s="1" t="s">
        <v>1781</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1784</v>
      </c>
      <c r="B8" s="1" t="s">
        <v>1785</v>
      </c>
      <c r="C8" s="1" t="s">
        <v>1781</v>
      </c>
      <c r="D8" s="11" t="s">
        <v>1786</v>
      </c>
      <c r="E8" s="19">
        <v>41.470337290281641</v>
      </c>
      <c r="F8" s="19">
        <v>44.707956615621612</v>
      </c>
      <c r="G8" s="39" t="s">
        <v>1787</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1781</v>
      </c>
      <c r="D9" s="11" t="s">
        <v>1786</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1781</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1788</v>
      </c>
      <c r="B11" s="1" t="s">
        <v>23</v>
      </c>
      <c r="C11" s="1" t="s">
        <v>1781</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1789</v>
      </c>
      <c r="B12" s="1" t="s">
        <v>1790</v>
      </c>
      <c r="C12" s="1" t="s">
        <v>1781</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1781</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1791</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1791</v>
      </c>
      <c r="D15" s="19">
        <v>30.002880178616596</v>
      </c>
      <c r="E15" s="19">
        <v>17.981208742193537</v>
      </c>
      <c r="F15" s="19">
        <v>26.637582216056586</v>
      </c>
      <c r="G15" s="19">
        <v>21.296748222585482</v>
      </c>
      <c r="H15" s="11" t="s">
        <v>1786</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1792</v>
      </c>
      <c r="C16" s="1" t="s">
        <v>1781</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1781</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1781</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1781</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1786</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1793</v>
      </c>
      <c r="C20" s="1" t="s">
        <v>1781</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1781</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1781</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1781</v>
      </c>
      <c r="D23" s="11" t="s">
        <v>1786</v>
      </c>
      <c r="E23" s="11" t="s">
        <v>1786</v>
      </c>
      <c r="F23" s="11" t="s">
        <v>1786</v>
      </c>
      <c r="G23" s="11" t="s">
        <v>1786</v>
      </c>
      <c r="H23" s="10">
        <v>26.711102123356184</v>
      </c>
      <c r="I23" s="19">
        <v>26.099659031690759</v>
      </c>
      <c r="J23" s="12">
        <v>23.227529773719592</v>
      </c>
      <c r="K23" s="42">
        <v>28.506413326388557</v>
      </c>
      <c r="L23" s="88" t="s">
        <v>1786</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1794</v>
      </c>
      <c r="B24" s="80" t="s">
        <v>115</v>
      </c>
      <c r="C24" s="1" t="s">
        <v>1781</v>
      </c>
      <c r="D24" s="19">
        <v>36.653353507294717</v>
      </c>
      <c r="E24" s="11" t="s">
        <v>1786</v>
      </c>
      <c r="F24" s="19">
        <v>28.979610012655442</v>
      </c>
      <c r="G24" s="19">
        <v>24.381793497675712</v>
      </c>
      <c r="H24" s="10">
        <v>21.480871048352604</v>
      </c>
      <c r="I24" s="11" t="s">
        <v>1786</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1781</v>
      </c>
      <c r="D25" s="19">
        <v>31.871129943509445</v>
      </c>
      <c r="E25" s="11" t="s">
        <v>1786</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1795</v>
      </c>
      <c r="B26" s="80" t="s">
        <v>1796</v>
      </c>
      <c r="C26" s="1" t="s">
        <v>1781</v>
      </c>
      <c r="D26" s="19">
        <v>39.742382995613227</v>
      </c>
      <c r="E26" s="39" t="s">
        <v>1787</v>
      </c>
      <c r="F26" s="39" t="s">
        <v>1787</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1797</v>
      </c>
      <c r="B27" s="80" t="s">
        <v>1798</v>
      </c>
      <c r="C27" s="1" t="s">
        <v>1781</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1799</v>
      </c>
      <c r="B28" s="80" t="s">
        <v>1800</v>
      </c>
      <c r="C28" s="1" t="s">
        <v>1781</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1781</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1801</v>
      </c>
      <c r="B30" s="80" t="s">
        <v>1802</v>
      </c>
      <c r="C30" s="1" t="s">
        <v>1781</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1781</v>
      </c>
      <c r="D31" s="19">
        <v>30.421635213882777</v>
      </c>
      <c r="E31" s="11" t="s">
        <v>1786</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1781</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1781</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1803</v>
      </c>
      <c r="C34" s="1" t="s">
        <v>1781</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1786</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1791</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1787</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1791</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1781</v>
      </c>
      <c r="D37" s="19">
        <v>39.247084294324019</v>
      </c>
      <c r="E37" s="19">
        <v>31.602160154504617</v>
      </c>
      <c r="F37" s="11" t="s">
        <v>1786</v>
      </c>
      <c r="G37" s="19">
        <v>25.667940159730488</v>
      </c>
      <c r="H37" s="10">
        <v>25.153325398715985</v>
      </c>
      <c r="I37" s="11" t="s">
        <v>1786</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1791</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1791</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1787</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1791</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1791</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1781</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1791</v>
      </c>
      <c r="D43" s="19">
        <v>26.472477059665376</v>
      </c>
      <c r="E43" s="19">
        <v>18.742298531850725</v>
      </c>
      <c r="F43" s="19">
        <v>32.782289288202229</v>
      </c>
      <c r="G43" s="19">
        <v>19.46842782277059</v>
      </c>
      <c r="H43" s="11" t="s">
        <v>1786</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1791</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1791</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1791</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1786</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1781</v>
      </c>
      <c r="D47" s="19">
        <v>33.273867103206506</v>
      </c>
      <c r="E47" s="19">
        <v>27.013957425743353</v>
      </c>
      <c r="F47" s="19">
        <v>25.203261436128226</v>
      </c>
      <c r="G47" s="19">
        <v>21.500912754341439</v>
      </c>
      <c r="H47" s="85" t="s">
        <v>1787</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1791</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1804</v>
      </c>
      <c r="B49" s="80" t="s">
        <v>1805</v>
      </c>
      <c r="C49" s="1" t="s">
        <v>1791</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1806</v>
      </c>
      <c r="B50" s="80" t="s">
        <v>1807</v>
      </c>
      <c r="C50" s="1" t="s">
        <v>1791</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1808</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1781</v>
      </c>
      <c r="D52" s="19">
        <v>31.139738801356177</v>
      </c>
      <c r="E52" s="19">
        <v>20.96285212225968</v>
      </c>
      <c r="F52" s="19">
        <v>33.41993447343507</v>
      </c>
      <c r="G52" s="19">
        <v>24.99004525784984</v>
      </c>
      <c r="H52" s="11" t="s">
        <v>1786</v>
      </c>
      <c r="I52" s="19">
        <v>19.876499293313536</v>
      </c>
      <c r="J52" s="12">
        <v>20.905973484284587</v>
      </c>
      <c r="K52" s="42">
        <v>24.391233344890502</v>
      </c>
      <c r="L52" s="74">
        <v>23.235600893523976</v>
      </c>
      <c r="M52" s="12">
        <v>26.063472459393026</v>
      </c>
      <c r="N52" s="105">
        <v>28.25</v>
      </c>
      <c r="O52" s="12" t="s">
        <v>1786</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1781</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1781</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1781</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1781</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1781</v>
      </c>
      <c r="D57" s="19">
        <v>41.041715985126551</v>
      </c>
      <c r="E57" s="19">
        <v>28.611570518380478</v>
      </c>
      <c r="F57" s="19">
        <v>26.420229234896375</v>
      </c>
      <c r="G57" s="19">
        <v>22.261421513184999</v>
      </c>
      <c r="H57" s="85" t="s">
        <v>1787</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1781</v>
      </c>
      <c r="D58" s="19">
        <v>31.721627249742998</v>
      </c>
      <c r="E58" s="19">
        <v>18.816658821195787</v>
      </c>
      <c r="F58" s="19">
        <v>21.988988680370522</v>
      </c>
      <c r="G58" s="11" t="s">
        <v>1786</v>
      </c>
      <c r="H58" s="10">
        <v>17.994887444515236</v>
      </c>
      <c r="I58" s="19">
        <v>18.920848165459962</v>
      </c>
      <c r="J58" s="12">
        <v>19.676167682473274</v>
      </c>
      <c r="K58" s="42">
        <v>19.361385362951321</v>
      </c>
      <c r="L58" s="74">
        <v>19.819361284389071</v>
      </c>
      <c r="M58" s="11" t="s">
        <v>1786</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1781</v>
      </c>
      <c r="D59" s="19">
        <v>35.077980068425482</v>
      </c>
      <c r="E59" s="19">
        <v>21.699978693881761</v>
      </c>
      <c r="F59" s="19">
        <v>24.98967322532009</v>
      </c>
      <c r="G59" s="19">
        <v>22.136085662114855</v>
      </c>
      <c r="H59" s="10">
        <v>5.5293381420419543</v>
      </c>
      <c r="I59" s="11" t="s">
        <v>1786</v>
      </c>
      <c r="J59" s="11" t="s">
        <v>1786</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1781</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1808</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1786</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1808</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1809</v>
      </c>
      <c r="C63" s="55" t="s">
        <v>1781</v>
      </c>
      <c r="D63" s="19">
        <v>39.004467911062953</v>
      </c>
      <c r="E63" s="11" t="s">
        <v>1786</v>
      </c>
      <c r="F63" s="11" t="s">
        <v>1786</v>
      </c>
      <c r="G63" s="19">
        <v>31.61363886960979</v>
      </c>
      <c r="H63" s="10">
        <v>31.343201030415674</v>
      </c>
      <c r="I63" s="11" t="s">
        <v>1786</v>
      </c>
      <c r="J63" s="12">
        <v>33.787337231190072</v>
      </c>
      <c r="K63" s="87">
        <v>33.24</v>
      </c>
      <c r="L63" s="88" t="s">
        <v>1786</v>
      </c>
      <c r="M63" s="11" t="s">
        <v>1786</v>
      </c>
      <c r="N63" s="11" t="s">
        <v>1786</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1781</v>
      </c>
      <c r="D64" s="19">
        <v>32.303116496920879</v>
      </c>
      <c r="E64" s="19">
        <v>17.354369716651778</v>
      </c>
      <c r="F64" s="19">
        <v>20.911413402138827</v>
      </c>
      <c r="G64" s="19">
        <v>16.420992575535301</v>
      </c>
      <c r="H64" s="11" t="s">
        <v>1786</v>
      </c>
      <c r="I64" s="19">
        <v>11.997637443171451</v>
      </c>
      <c r="J64" s="11" t="s">
        <v>1786</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1810</v>
      </c>
      <c r="Q71" s="197"/>
    </row>
    <row r="72" spans="1:19" hidden="1" x14ac:dyDescent="0.35">
      <c r="A72" s="156" t="s">
        <v>1</v>
      </c>
      <c r="B72" s="156" t="s">
        <v>1762</v>
      </c>
      <c r="C72" s="156" t="s">
        <v>1763</v>
      </c>
      <c r="D72" s="156" t="s">
        <v>1764</v>
      </c>
      <c r="E72" s="156" t="s">
        <v>1765</v>
      </c>
      <c r="F72" s="156" t="s">
        <v>1766</v>
      </c>
      <c r="G72" s="156" t="s">
        <v>1767</v>
      </c>
      <c r="H72" s="156" t="s">
        <v>1768</v>
      </c>
      <c r="I72" s="156" t="s">
        <v>1769</v>
      </c>
      <c r="J72" s="156" t="s">
        <v>1770</v>
      </c>
      <c r="K72" s="156" t="s">
        <v>1771</v>
      </c>
      <c r="L72" s="156" t="s">
        <v>1772</v>
      </c>
      <c r="M72" s="156" t="s">
        <v>1773</v>
      </c>
      <c r="N72" s="156" t="s">
        <v>1774</v>
      </c>
      <c r="O72" s="156" t="s">
        <v>1775</v>
      </c>
      <c r="P72" s="156" t="s">
        <v>1776</v>
      </c>
      <c r="Q72" s="198" t="s">
        <v>1811</v>
      </c>
    </row>
    <row r="73" spans="1:19" hidden="1" x14ac:dyDescent="0.35">
      <c r="A73" s="156" t="s">
        <v>1795</v>
      </c>
      <c r="B73" s="156" t="s">
        <v>1796</v>
      </c>
      <c r="C73" s="156" t="s">
        <v>1781</v>
      </c>
      <c r="D73" s="123">
        <v>39.742382995613227</v>
      </c>
      <c r="E73" s="123" t="s">
        <v>1787</v>
      </c>
      <c r="F73" s="123" t="s">
        <v>1787</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1797</v>
      </c>
      <c r="B74" s="156" t="s">
        <v>1798</v>
      </c>
      <c r="C74" s="156" t="s">
        <v>1781</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1799</v>
      </c>
      <c r="B75" s="156" t="s">
        <v>1800</v>
      </c>
      <c r="C75" s="156" t="s">
        <v>1781</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1781</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1781</v>
      </c>
      <c r="D77" s="123">
        <v>30.421635213882777</v>
      </c>
      <c r="E77" s="123" t="s">
        <v>1786</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1781</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1781</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1803</v>
      </c>
      <c r="C80" s="156" t="s">
        <v>1781</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1786</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1781</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1781</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1812</v>
      </c>
      <c r="Q84" s="197"/>
    </row>
    <row r="85" spans="1:19" hidden="1" x14ac:dyDescent="0.35">
      <c r="Q85" s="197"/>
    </row>
    <row r="86" spans="1:19" hidden="1" x14ac:dyDescent="0.35">
      <c r="A86" s="156" t="s">
        <v>1</v>
      </c>
      <c r="B86" s="156" t="s">
        <v>1762</v>
      </c>
      <c r="C86" s="156" t="s">
        <v>1763</v>
      </c>
      <c r="D86" s="156" t="s">
        <v>1764</v>
      </c>
      <c r="E86" s="156" t="s">
        <v>1765</v>
      </c>
      <c r="F86" s="156" t="s">
        <v>1766</v>
      </c>
      <c r="G86" s="156" t="s">
        <v>1767</v>
      </c>
      <c r="H86" s="156" t="s">
        <v>1768</v>
      </c>
      <c r="I86" s="156" t="s">
        <v>1769</v>
      </c>
      <c r="J86" s="156" t="s">
        <v>1770</v>
      </c>
      <c r="K86" s="156" t="s">
        <v>1771</v>
      </c>
      <c r="L86" s="156" t="s">
        <v>1772</v>
      </c>
      <c r="M86" s="156" t="s">
        <v>1773</v>
      </c>
      <c r="N86" s="156" t="s">
        <v>1774</v>
      </c>
      <c r="O86" s="156" t="s">
        <v>1775</v>
      </c>
      <c r="P86" s="156" t="s">
        <v>1776</v>
      </c>
      <c r="Q86" s="200" t="s">
        <v>1811</v>
      </c>
    </row>
    <row r="87" spans="1:19" hidden="1" x14ac:dyDescent="0.35">
      <c r="A87" s="156" t="s">
        <v>42</v>
      </c>
      <c r="B87" s="156" t="s">
        <v>168</v>
      </c>
      <c r="C87" s="156" t="s">
        <v>1791</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1791</v>
      </c>
      <c r="D88" s="123">
        <v>26.472477059665376</v>
      </c>
      <c r="E88" s="123">
        <v>18.742298531850725</v>
      </c>
      <c r="F88" s="123">
        <v>32.782289288202229</v>
      </c>
      <c r="G88" s="123">
        <v>19.46842782277059</v>
      </c>
      <c r="H88" s="123" t="s">
        <v>1786</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1791</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1791</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1804</v>
      </c>
      <c r="B91" s="156" t="s">
        <v>1805</v>
      </c>
      <c r="C91" s="156" t="s">
        <v>1791</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1806</v>
      </c>
      <c r="B92" s="156" t="s">
        <v>1807</v>
      </c>
      <c r="C92" s="156" t="s">
        <v>1791</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1813</v>
      </c>
      <c r="Q94" s="197"/>
      <c r="S94" s="114"/>
    </row>
    <row r="95" spans="1:19" hidden="1" x14ac:dyDescent="0.35">
      <c r="A95" s="161" t="s">
        <v>1</v>
      </c>
      <c r="B95" s="161" t="s">
        <v>1762</v>
      </c>
      <c r="C95" s="161" t="s">
        <v>1763</v>
      </c>
      <c r="D95" s="162" t="s">
        <v>1764</v>
      </c>
      <c r="E95" s="162" t="s">
        <v>1765</v>
      </c>
      <c r="F95" s="162" t="s">
        <v>1766</v>
      </c>
      <c r="G95" s="162" t="s">
        <v>1767</v>
      </c>
      <c r="H95" s="162" t="s">
        <v>1768</v>
      </c>
      <c r="I95" s="162" t="s">
        <v>1769</v>
      </c>
      <c r="J95" s="162" t="s">
        <v>1770</v>
      </c>
      <c r="K95" s="162" t="s">
        <v>1771</v>
      </c>
      <c r="L95" s="162" t="s">
        <v>1772</v>
      </c>
      <c r="M95" s="162" t="s">
        <v>1773</v>
      </c>
      <c r="N95" s="162" t="s">
        <v>1774</v>
      </c>
      <c r="O95" s="162" t="s">
        <v>1775</v>
      </c>
      <c r="P95" s="163" t="s">
        <v>1776</v>
      </c>
      <c r="Q95" s="202" t="s">
        <v>1811</v>
      </c>
      <c r="S95" s="114"/>
    </row>
    <row r="96" spans="1:19" hidden="1" x14ac:dyDescent="0.35">
      <c r="A96" s="1" t="s">
        <v>78</v>
      </c>
      <c r="B96" s="1" t="s">
        <v>1780</v>
      </c>
      <c r="C96" s="1" t="s">
        <v>1781</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1782</v>
      </c>
      <c r="C97" s="1" t="s">
        <v>1781</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1783</v>
      </c>
      <c r="C98" s="1" t="s">
        <v>1781</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1784</v>
      </c>
      <c r="B99" s="1" t="s">
        <v>1785</v>
      </c>
      <c r="C99" s="1" t="s">
        <v>1781</v>
      </c>
      <c r="D99" s="11" t="s">
        <v>1786</v>
      </c>
      <c r="E99" s="19">
        <v>41.470337290281641</v>
      </c>
      <c r="F99" s="19">
        <v>44.707956615621612</v>
      </c>
      <c r="G99" s="39" t="s">
        <v>1787</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1781</v>
      </c>
      <c r="D100" s="184" t="s">
        <v>1786</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1781</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1781</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1781</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1781</v>
      </c>
      <c r="D104" s="185">
        <v>41.041715985126551</v>
      </c>
      <c r="E104" s="185">
        <v>28.611570518380478</v>
      </c>
      <c r="F104" s="185">
        <v>26.420229234896375</v>
      </c>
      <c r="G104" s="185">
        <v>22.261421513184999</v>
      </c>
      <c r="H104" s="85" t="s">
        <v>1787</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1781</v>
      </c>
      <c r="D105" s="19">
        <v>31.721627249742998</v>
      </c>
      <c r="E105" s="19">
        <v>18.816658821195787</v>
      </c>
      <c r="F105" s="19">
        <v>21.988988680370522</v>
      </c>
      <c r="G105" s="11" t="s">
        <v>1786</v>
      </c>
      <c r="H105" s="10">
        <v>17.994887444515236</v>
      </c>
      <c r="I105" s="19">
        <v>18.920848165459962</v>
      </c>
      <c r="J105" s="12">
        <v>19.676167682473274</v>
      </c>
      <c r="K105" s="42">
        <v>19.361385362951321</v>
      </c>
      <c r="L105" s="74">
        <v>19.819361284389071</v>
      </c>
      <c r="M105" s="11" t="s">
        <v>1786</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1814</v>
      </c>
      <c r="Q107" s="197">
        <v>2022</v>
      </c>
      <c r="S107" s="114"/>
    </row>
    <row r="108" spans="1:19" hidden="1" x14ac:dyDescent="0.35">
      <c r="A108" s="161" t="s">
        <v>1</v>
      </c>
      <c r="B108" s="161" t="s">
        <v>1762</v>
      </c>
      <c r="C108" s="161" t="s">
        <v>1763</v>
      </c>
      <c r="D108" s="162" t="s">
        <v>1764</v>
      </c>
      <c r="E108" s="162" t="s">
        <v>1765</v>
      </c>
      <c r="F108" s="162" t="s">
        <v>1766</v>
      </c>
      <c r="G108" s="162" t="s">
        <v>1767</v>
      </c>
      <c r="H108" s="162" t="s">
        <v>1768</v>
      </c>
      <c r="I108" s="162" t="s">
        <v>1769</v>
      </c>
      <c r="J108" s="162" t="s">
        <v>1770</v>
      </c>
      <c r="K108" s="162" t="s">
        <v>1771</v>
      </c>
      <c r="L108" s="162" t="s">
        <v>1772</v>
      </c>
      <c r="M108" s="162" t="s">
        <v>1773</v>
      </c>
      <c r="N108" s="162" t="s">
        <v>1774</v>
      </c>
      <c r="O108" s="162" t="s">
        <v>1775</v>
      </c>
      <c r="P108" s="163" t="s">
        <v>1776</v>
      </c>
      <c r="Q108" s="202" t="s">
        <v>1811</v>
      </c>
      <c r="S108" s="114"/>
    </row>
    <row r="109" spans="1:19" hidden="1" x14ac:dyDescent="0.35">
      <c r="A109" s="1" t="s">
        <v>13</v>
      </c>
      <c r="B109" s="1" t="s">
        <v>12</v>
      </c>
      <c r="C109" s="1" t="s">
        <v>1781</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1788</v>
      </c>
      <c r="B110" s="1" t="s">
        <v>23</v>
      </c>
      <c r="C110" s="1" t="s">
        <v>1781</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48" priority="7" operator="greaterThan">
      <formula>36.8905443</formula>
    </cfRule>
  </conditionalFormatting>
  <conditionalFormatting sqref="M97:N97">
    <cfRule type="cellIs" dxfId="47" priority="2" operator="greaterThan">
      <formula>36.8905443</formula>
    </cfRule>
  </conditionalFormatting>
  <conditionalFormatting sqref="S5:S64">
    <cfRule type="cellIs" dxfId="46" priority="5" operator="greaterThan">
      <formula>36</formula>
    </cfRule>
  </conditionalFormatting>
  <conditionalFormatting sqref="S72:S110">
    <cfRule type="cellIs" dxfId="45" priority="1" operator="greaterThan">
      <formula>36</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A4" workbookViewId="0">
      <selection activeCell="B72" sqref="B72"/>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1815</v>
      </c>
      <c r="F2" s="95"/>
      <c r="G2" s="95"/>
      <c r="H2" s="95"/>
      <c r="I2" s="95"/>
      <c r="J2" s="95"/>
      <c r="K2" s="95"/>
      <c r="L2" s="95"/>
      <c r="M2" s="95"/>
      <c r="N2" s="95"/>
      <c r="O2" s="95"/>
      <c r="P2" s="95"/>
      <c r="Q2" s="96"/>
    </row>
    <row r="3" spans="1:18" x14ac:dyDescent="0.35">
      <c r="B3" s="3"/>
      <c r="C3" s="4"/>
      <c r="D3" s="3"/>
      <c r="E3" s="54" t="s">
        <v>1761</v>
      </c>
      <c r="F3" s="54"/>
      <c r="G3" s="54"/>
      <c r="H3" s="54"/>
      <c r="I3" s="54"/>
      <c r="J3" s="54"/>
      <c r="K3" s="54"/>
      <c r="L3" s="54"/>
      <c r="M3" s="54"/>
      <c r="N3" s="54"/>
      <c r="O3" s="54"/>
      <c r="P3" s="97"/>
      <c r="Q3" s="7" t="s">
        <v>1761</v>
      </c>
      <c r="R3">
        <v>0.84</v>
      </c>
    </row>
    <row r="4" spans="1:18" x14ac:dyDescent="0.35">
      <c r="B4" s="138" t="s">
        <v>1</v>
      </c>
      <c r="C4" s="138" t="s">
        <v>1762</v>
      </c>
      <c r="D4" s="138" t="s">
        <v>1763</v>
      </c>
      <c r="E4" s="139" t="s">
        <v>1816</v>
      </c>
      <c r="F4" s="139" t="s">
        <v>1817</v>
      </c>
      <c r="G4" s="139" t="s">
        <v>1818</v>
      </c>
      <c r="H4" s="139" t="s">
        <v>1819</v>
      </c>
      <c r="I4" s="139" t="s">
        <v>1820</v>
      </c>
      <c r="J4" s="139" t="s">
        <v>1821</v>
      </c>
      <c r="K4" s="139" t="s">
        <v>1822</v>
      </c>
      <c r="L4" s="139" t="s">
        <v>1823</v>
      </c>
      <c r="M4" s="139" t="s">
        <v>1824</v>
      </c>
      <c r="N4" s="139" t="s">
        <v>1825</v>
      </c>
      <c r="O4" s="139" t="s">
        <v>1826</v>
      </c>
      <c r="P4" s="139" t="s">
        <v>1827</v>
      </c>
      <c r="Q4" s="140" t="s">
        <v>1776</v>
      </c>
      <c r="R4" s="139" t="s">
        <v>1828</v>
      </c>
    </row>
    <row r="5" spans="1:18" x14ac:dyDescent="0.35">
      <c r="A5" s="9"/>
      <c r="B5" s="1" t="s">
        <v>78</v>
      </c>
      <c r="C5" s="1" t="s">
        <v>1780</v>
      </c>
      <c r="D5" s="1" t="s">
        <v>1781</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x14ac:dyDescent="0.35">
      <c r="A6" s="9"/>
      <c r="B6" s="1" t="s">
        <v>74</v>
      </c>
      <c r="C6" s="1" t="s">
        <v>1782</v>
      </c>
      <c r="D6" s="1" t="s">
        <v>1781</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x14ac:dyDescent="0.35">
      <c r="A7" s="9"/>
      <c r="B7" s="1" t="s">
        <v>58</v>
      </c>
      <c r="C7" s="1" t="s">
        <v>1783</v>
      </c>
      <c r="D7" s="1" t="s">
        <v>1781</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x14ac:dyDescent="0.35">
      <c r="A8" s="9"/>
      <c r="B8" s="1" t="s">
        <v>1784</v>
      </c>
      <c r="C8" s="1" t="s">
        <v>1785</v>
      </c>
      <c r="D8" s="1" t="s">
        <v>1781</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x14ac:dyDescent="0.35">
      <c r="A9" s="9"/>
      <c r="B9" s="1" t="s">
        <v>34</v>
      </c>
      <c r="C9" s="1" t="s">
        <v>47</v>
      </c>
      <c r="D9" s="1" t="s">
        <v>1781</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1781</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1788</v>
      </c>
      <c r="C11" s="1" t="s">
        <v>23</v>
      </c>
      <c r="D11" s="1" t="s">
        <v>1781</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x14ac:dyDescent="0.35">
      <c r="A12" s="9"/>
      <c r="B12" s="1" t="s">
        <v>1789</v>
      </c>
      <c r="C12" s="1" t="s">
        <v>1790</v>
      </c>
      <c r="D12" s="1" t="s">
        <v>1781</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x14ac:dyDescent="0.35">
      <c r="A13" s="9"/>
      <c r="B13" s="1" t="s">
        <v>32</v>
      </c>
      <c r="C13" s="1" t="s">
        <v>31</v>
      </c>
      <c r="D13" s="1" t="s">
        <v>1781</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x14ac:dyDescent="0.35">
      <c r="A14" s="9"/>
      <c r="B14" s="1" t="s">
        <v>44</v>
      </c>
      <c r="C14" s="1" t="s">
        <v>43</v>
      </c>
      <c r="D14" s="1" t="s">
        <v>1791</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x14ac:dyDescent="0.35">
      <c r="A15" s="9"/>
      <c r="B15" s="1" t="s">
        <v>102</v>
      </c>
      <c r="C15" s="1" t="s">
        <v>99</v>
      </c>
      <c r="D15" s="1" t="s">
        <v>1791</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x14ac:dyDescent="0.35">
      <c r="A16" s="9"/>
      <c r="B16" s="1" t="s">
        <v>97</v>
      </c>
      <c r="C16" s="1" t="s">
        <v>1792</v>
      </c>
      <c r="D16" s="1" t="s">
        <v>1781</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x14ac:dyDescent="0.35">
      <c r="A17" s="9"/>
      <c r="B17" s="1" t="s">
        <v>26</v>
      </c>
      <c r="C17" s="1" t="s">
        <v>96</v>
      </c>
      <c r="D17" s="1" t="s">
        <v>1781</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x14ac:dyDescent="0.35">
      <c r="B18" s="1" t="s">
        <v>46</v>
      </c>
      <c r="C18" s="1" t="s">
        <v>101</v>
      </c>
      <c r="D18" s="1" t="s">
        <v>1781</v>
      </c>
      <c r="E18" s="19">
        <v>40.71</v>
      </c>
      <c r="F18" s="12">
        <v>32.409999999999997</v>
      </c>
      <c r="G18" s="50" t="s">
        <v>1786</v>
      </c>
      <c r="H18" s="42">
        <v>35.07</v>
      </c>
      <c r="I18" s="17">
        <v>34.312247942899376</v>
      </c>
      <c r="J18" s="12">
        <v>33.74</v>
      </c>
      <c r="K18" s="19">
        <v>22.788974277677653</v>
      </c>
      <c r="L18" s="19">
        <v>28.639971213731705</v>
      </c>
      <c r="M18" s="19">
        <v>37.319717149662353</v>
      </c>
      <c r="N18" s="19">
        <v>34.64582784609842</v>
      </c>
      <c r="O18" s="74" t="s">
        <v>1786</v>
      </c>
      <c r="P18" s="19" t="s">
        <v>1786</v>
      </c>
      <c r="Q18" s="51">
        <f t="shared" si="0"/>
        <v>33.292970936674386</v>
      </c>
      <c r="R18" s="114">
        <f>Table10[[#This Row],[Unadjusted]]*0.84</f>
        <v>27.966095586806485</v>
      </c>
    </row>
    <row r="19" spans="1:20" x14ac:dyDescent="0.35">
      <c r="A19" s="9"/>
      <c r="B19" s="1" t="s">
        <v>107</v>
      </c>
      <c r="C19" s="1" t="s">
        <v>104</v>
      </c>
      <c r="D19" s="1" t="s">
        <v>1781</v>
      </c>
      <c r="E19" s="19">
        <v>35.04</v>
      </c>
      <c r="F19" s="12">
        <v>31.98</v>
      </c>
      <c r="G19" s="49">
        <v>33.71</v>
      </c>
      <c r="H19" s="42">
        <v>30.04</v>
      </c>
      <c r="I19" s="17">
        <v>26.394036879146508</v>
      </c>
      <c r="J19" s="12">
        <v>28.57</v>
      </c>
      <c r="K19" s="10">
        <v>20.986918839660095</v>
      </c>
      <c r="L19" s="19">
        <v>23.788239060832581</v>
      </c>
      <c r="M19" s="19">
        <v>30.477695571274356</v>
      </c>
      <c r="N19" s="39" t="s">
        <v>1787</v>
      </c>
      <c r="O19" s="74">
        <v>36.80947297900466</v>
      </c>
      <c r="P19" s="12">
        <v>25.234203594243073</v>
      </c>
      <c r="Q19" s="51">
        <f t="shared" si="0"/>
        <v>29.366415174923755</v>
      </c>
      <c r="R19" s="114">
        <f>Table10[[#This Row],[Unadjusted]]*0.84</f>
        <v>24.667788746935955</v>
      </c>
    </row>
    <row r="20" spans="1:20" x14ac:dyDescent="0.35">
      <c r="A20" s="9"/>
      <c r="B20" s="1" t="s">
        <v>84</v>
      </c>
      <c r="C20" s="1" t="s">
        <v>1793</v>
      </c>
      <c r="D20" s="1" t="s">
        <v>1781</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x14ac:dyDescent="0.35">
      <c r="A21" s="9"/>
      <c r="B21" s="1" t="s">
        <v>80</v>
      </c>
      <c r="C21" s="1" t="s">
        <v>109</v>
      </c>
      <c r="D21" s="1" t="s">
        <v>1781</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x14ac:dyDescent="0.35">
      <c r="A22" s="9"/>
      <c r="B22" s="1" t="s">
        <v>49</v>
      </c>
      <c r="C22" s="1" t="s">
        <v>111</v>
      </c>
      <c r="D22" s="1" t="s">
        <v>1781</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x14ac:dyDescent="0.35">
      <c r="B23" s="1" t="s">
        <v>52</v>
      </c>
      <c r="C23" s="1" t="s">
        <v>113</v>
      </c>
      <c r="D23" s="1" t="s">
        <v>1781</v>
      </c>
      <c r="E23" s="19">
        <v>39.19</v>
      </c>
      <c r="F23" s="12">
        <v>31.86</v>
      </c>
      <c r="G23" s="49">
        <v>34.33</v>
      </c>
      <c r="H23" s="42">
        <v>29.42</v>
      </c>
      <c r="I23" s="17">
        <v>32.234864637048972</v>
      </c>
      <c r="J23" s="12">
        <v>28.76</v>
      </c>
      <c r="K23" s="19">
        <v>25.786372333471625</v>
      </c>
      <c r="L23" s="19">
        <v>25.008288431459366</v>
      </c>
      <c r="M23" s="19">
        <v>33.101075354194485</v>
      </c>
      <c r="N23" s="50" t="s">
        <v>1786</v>
      </c>
      <c r="O23" s="74">
        <v>37.363463933896561</v>
      </c>
      <c r="P23" s="19" t="s">
        <v>1786</v>
      </c>
      <c r="Q23" s="51">
        <f t="shared" si="0"/>
        <v>31.705406469007109</v>
      </c>
      <c r="R23" s="114">
        <f>Table10[[#This Row],[Unadjusted]]*0.84</f>
        <v>26.632541433965969</v>
      </c>
    </row>
    <row r="24" spans="1:20" x14ac:dyDescent="0.35">
      <c r="A24" s="9"/>
      <c r="B24" s="1" t="s">
        <v>1794</v>
      </c>
      <c r="C24" s="1" t="s">
        <v>115</v>
      </c>
      <c r="D24" s="1" t="s">
        <v>1781</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x14ac:dyDescent="0.35">
      <c r="A25" s="9"/>
      <c r="B25" s="1" t="s">
        <v>122</v>
      </c>
      <c r="C25" s="1" t="s">
        <v>117</v>
      </c>
      <c r="D25" s="1" t="s">
        <v>1781</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x14ac:dyDescent="0.35">
      <c r="A26" s="9"/>
      <c r="B26" s="1" t="s">
        <v>1795</v>
      </c>
      <c r="C26" s="1" t="s">
        <v>1796</v>
      </c>
      <c r="D26" s="1" t="s">
        <v>1781</v>
      </c>
      <c r="E26" s="11" t="s">
        <v>1786</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x14ac:dyDescent="0.35">
      <c r="A27" s="9"/>
      <c r="B27" s="1" t="s">
        <v>1797</v>
      </c>
      <c r="C27" s="1" t="s">
        <v>1798</v>
      </c>
      <c r="D27" s="1" t="s">
        <v>1781</v>
      </c>
      <c r="E27" s="11" t="s">
        <v>1786</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x14ac:dyDescent="0.35">
      <c r="A28" s="9"/>
      <c r="B28" s="1" t="s">
        <v>1799</v>
      </c>
      <c r="C28" s="1" t="s">
        <v>1800</v>
      </c>
      <c r="D28" s="1" t="s">
        <v>1781</v>
      </c>
      <c r="E28" s="11" t="s">
        <v>1786</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x14ac:dyDescent="0.35">
      <c r="A29" s="9"/>
      <c r="B29" s="1" t="s">
        <v>149</v>
      </c>
      <c r="C29" s="1" t="s">
        <v>148</v>
      </c>
      <c r="D29" s="1" t="s">
        <v>1781</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x14ac:dyDescent="0.35">
      <c r="A30" s="9"/>
      <c r="B30" s="1" t="s">
        <v>1801</v>
      </c>
      <c r="C30" s="1" t="s">
        <v>1802</v>
      </c>
      <c r="D30" s="1" t="s">
        <v>1781</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x14ac:dyDescent="0.35">
      <c r="A31" s="9"/>
      <c r="B31" s="1" t="s">
        <v>156</v>
      </c>
      <c r="C31" s="1" t="s">
        <v>144</v>
      </c>
      <c r="D31" s="1" t="s">
        <v>1781</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x14ac:dyDescent="0.35">
      <c r="A32" s="9"/>
      <c r="B32" s="1" t="s">
        <v>159</v>
      </c>
      <c r="C32" s="1" t="s">
        <v>147</v>
      </c>
      <c r="D32" s="1" t="s">
        <v>1781</v>
      </c>
      <c r="E32" s="19">
        <v>26.92</v>
      </c>
      <c r="F32" s="12">
        <v>29.43</v>
      </c>
      <c r="G32" s="49">
        <v>24.21</v>
      </c>
      <c r="H32" s="42">
        <v>25.6</v>
      </c>
      <c r="I32" s="17">
        <v>23.081725163596293</v>
      </c>
      <c r="J32" s="39" t="s">
        <v>1787</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x14ac:dyDescent="0.35">
      <c r="A33" s="9"/>
      <c r="B33" s="1" t="s">
        <v>162</v>
      </c>
      <c r="C33" s="1" t="s">
        <v>151</v>
      </c>
      <c r="D33" s="1" t="s">
        <v>1781</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x14ac:dyDescent="0.35">
      <c r="A34" s="9"/>
      <c r="B34" s="1" t="s">
        <v>124</v>
      </c>
      <c r="C34" s="1" t="s">
        <v>1803</v>
      </c>
      <c r="D34" s="1" t="s">
        <v>1781</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x14ac:dyDescent="0.35">
      <c r="A35" s="9"/>
      <c r="B35" s="1" t="s">
        <v>143</v>
      </c>
      <c r="C35" s="1" t="s">
        <v>158</v>
      </c>
      <c r="D35" s="1" t="s">
        <v>1791</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x14ac:dyDescent="0.35">
      <c r="A36" s="9"/>
      <c r="B36" s="1" t="s">
        <v>95</v>
      </c>
      <c r="C36" s="1" t="s">
        <v>161</v>
      </c>
      <c r="D36" s="1" t="s">
        <v>1791</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x14ac:dyDescent="0.35">
      <c r="A37" s="9"/>
      <c r="B37" s="1" t="s">
        <v>175</v>
      </c>
      <c r="C37" s="1" t="s">
        <v>164</v>
      </c>
      <c r="D37" s="1" t="s">
        <v>1781</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x14ac:dyDescent="0.35">
      <c r="A38" s="9"/>
      <c r="B38" s="1" t="s">
        <v>167</v>
      </c>
      <c r="C38" s="1" t="s">
        <v>174</v>
      </c>
      <c r="D38" s="1" t="s">
        <v>1791</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x14ac:dyDescent="0.35">
      <c r="A39" s="9"/>
      <c r="B39" s="1" t="s">
        <v>170</v>
      </c>
      <c r="C39" s="1" t="s">
        <v>177</v>
      </c>
      <c r="D39" s="1" t="s">
        <v>1791</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x14ac:dyDescent="0.35">
      <c r="A40" s="9"/>
      <c r="B40" s="1" t="s">
        <v>173</v>
      </c>
      <c r="C40" s="1" t="s">
        <v>179</v>
      </c>
      <c r="D40" s="1" t="s">
        <v>1791</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x14ac:dyDescent="0.35">
      <c r="A41" s="9"/>
      <c r="B41" s="1" t="s">
        <v>42</v>
      </c>
      <c r="C41" s="1" t="s">
        <v>168</v>
      </c>
      <c r="D41" s="1" t="s">
        <v>1791</v>
      </c>
      <c r="E41" s="19">
        <v>25.49</v>
      </c>
      <c r="F41" s="12">
        <v>30.82</v>
      </c>
      <c r="G41" s="49">
        <v>23.94</v>
      </c>
      <c r="H41" s="42">
        <v>25.28</v>
      </c>
      <c r="I41" s="17">
        <v>19.849138636198983</v>
      </c>
      <c r="J41" s="53">
        <v>21.16</v>
      </c>
      <c r="K41" s="10" t="s">
        <v>1786</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x14ac:dyDescent="0.35">
      <c r="A42" s="9"/>
      <c r="B42" s="1" t="s">
        <v>120</v>
      </c>
      <c r="C42" s="1" t="s">
        <v>180</v>
      </c>
      <c r="D42" s="1" t="s">
        <v>1781</v>
      </c>
      <c r="E42" s="19">
        <v>41.4</v>
      </c>
      <c r="F42" s="12">
        <v>43.27</v>
      </c>
      <c r="G42" s="49">
        <v>33.99</v>
      </c>
      <c r="H42" s="42">
        <v>37.24</v>
      </c>
      <c r="I42" s="50" t="s">
        <v>1786</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x14ac:dyDescent="0.35">
      <c r="A43" s="9"/>
      <c r="B43" s="1" t="s">
        <v>127</v>
      </c>
      <c r="C43" s="1" t="s">
        <v>182</v>
      </c>
      <c r="D43" s="1" t="s">
        <v>1791</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x14ac:dyDescent="0.35">
      <c r="A44" s="9"/>
      <c r="B44" s="1" t="s">
        <v>154</v>
      </c>
      <c r="C44" s="1" t="s">
        <v>184</v>
      </c>
      <c r="D44" s="1" t="s">
        <v>1791</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x14ac:dyDescent="0.35">
      <c r="A45" s="9"/>
      <c r="B45" s="1" t="s">
        <v>133</v>
      </c>
      <c r="C45" s="1" t="s">
        <v>186</v>
      </c>
      <c r="D45" s="1" t="s">
        <v>1791</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x14ac:dyDescent="0.35">
      <c r="A46" s="9"/>
      <c r="B46" s="1" t="s">
        <v>30</v>
      </c>
      <c r="C46" s="1" t="s">
        <v>189</v>
      </c>
      <c r="D46" s="1" t="s">
        <v>1791</v>
      </c>
      <c r="E46" s="19">
        <v>11.81</v>
      </c>
      <c r="F46" s="12">
        <v>14.48</v>
      </c>
      <c r="G46" s="49">
        <v>10.11</v>
      </c>
      <c r="H46" s="42">
        <v>9.6199999999999992</v>
      </c>
      <c r="I46" s="17">
        <v>6.9772012789065823</v>
      </c>
      <c r="J46" s="12">
        <v>7.47</v>
      </c>
      <c r="K46" s="19" t="s">
        <v>1786</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x14ac:dyDescent="0.35">
      <c r="A47" s="9"/>
      <c r="B47" s="1" t="s">
        <v>60</v>
      </c>
      <c r="C47" s="1" t="s">
        <v>191</v>
      </c>
      <c r="D47" s="1" t="s">
        <v>1781</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x14ac:dyDescent="0.35">
      <c r="A48" s="9"/>
      <c r="B48" s="1" t="s">
        <v>188</v>
      </c>
      <c r="C48" s="1" t="s">
        <v>193</v>
      </c>
      <c r="D48" s="1" t="s">
        <v>1791</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x14ac:dyDescent="0.35">
      <c r="A49" s="9"/>
      <c r="B49" s="1" t="s">
        <v>1804</v>
      </c>
      <c r="C49" s="1" t="s">
        <v>1805</v>
      </c>
      <c r="D49" s="1" t="s">
        <v>1791</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x14ac:dyDescent="0.35">
      <c r="A50" s="9"/>
      <c r="B50" s="1" t="s">
        <v>1806</v>
      </c>
      <c r="C50" s="1" t="s">
        <v>1807</v>
      </c>
      <c r="D50" s="1" t="s">
        <v>1791</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x14ac:dyDescent="0.35">
      <c r="A51" s="9"/>
      <c r="B51" s="1" t="s">
        <v>64</v>
      </c>
      <c r="C51" s="1" t="s">
        <v>125</v>
      </c>
      <c r="D51" s="1" t="s">
        <v>1808</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x14ac:dyDescent="0.35">
      <c r="A52" s="9"/>
      <c r="B52" s="1" t="s">
        <v>146</v>
      </c>
      <c r="C52" s="1" t="s">
        <v>197</v>
      </c>
      <c r="D52" s="1" t="s">
        <v>1781</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1829</v>
      </c>
      <c r="C53" s="73" t="s">
        <v>1830</v>
      </c>
      <c r="D53" s="1" t="s">
        <v>1781</v>
      </c>
      <c r="E53" s="19">
        <v>26.26</v>
      </c>
      <c r="F53" s="12">
        <v>21.9</v>
      </c>
      <c r="G53" s="49">
        <v>21.36</v>
      </c>
      <c r="H53" s="42">
        <v>17.8</v>
      </c>
      <c r="I53" s="17">
        <v>17.70271456195335</v>
      </c>
      <c r="J53" s="12">
        <v>18.37</v>
      </c>
      <c r="K53" s="19">
        <v>15.113722231037837</v>
      </c>
      <c r="L53" s="19">
        <v>14.564737965261386</v>
      </c>
      <c r="M53" s="45" t="s">
        <v>1831</v>
      </c>
      <c r="N53" s="19" t="s">
        <v>1832</v>
      </c>
      <c r="O53" s="74" t="s">
        <v>1832</v>
      </c>
      <c r="P53" s="19" t="s">
        <v>1832</v>
      </c>
      <c r="Q53" s="51">
        <f t="shared" si="1"/>
        <v>19.133896844781567</v>
      </c>
      <c r="R53" s="114">
        <f>Table10[[#This Row],[Unadjusted]]*0.84</f>
        <v>16.072473349616516</v>
      </c>
    </row>
    <row r="54" spans="1:18" x14ac:dyDescent="0.35">
      <c r="A54" s="9"/>
      <c r="B54" s="1" t="s">
        <v>152</v>
      </c>
      <c r="C54" s="1" t="s">
        <v>140</v>
      </c>
      <c r="D54" s="1" t="s">
        <v>1781</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x14ac:dyDescent="0.35">
      <c r="B55" s="73" t="s">
        <v>1833</v>
      </c>
      <c r="C55" s="73" t="s">
        <v>1834</v>
      </c>
      <c r="D55" s="1" t="s">
        <v>1781</v>
      </c>
      <c r="E55" s="19">
        <v>23.87</v>
      </c>
      <c r="F55" s="12">
        <v>23.03</v>
      </c>
      <c r="G55" s="49">
        <v>22.5</v>
      </c>
      <c r="H55" s="42">
        <v>21.45</v>
      </c>
      <c r="I55" s="17">
        <v>17.902931991673793</v>
      </c>
      <c r="J55" s="12">
        <v>18.88</v>
      </c>
      <c r="K55" s="19">
        <v>19.018566585379833</v>
      </c>
      <c r="L55" s="45" t="s">
        <v>1831</v>
      </c>
      <c r="M55" s="19" t="s">
        <v>1832</v>
      </c>
      <c r="N55" s="19" t="s">
        <v>1832</v>
      </c>
      <c r="O55" s="74" t="s">
        <v>1832</v>
      </c>
      <c r="P55" s="19" t="s">
        <v>1832</v>
      </c>
      <c r="Q55" s="51">
        <f t="shared" si="1"/>
        <v>20.950214082436236</v>
      </c>
      <c r="R55" s="114">
        <f>Table10[[#This Row],[Unadjusted]]*0.84</f>
        <v>17.598179829246437</v>
      </c>
    </row>
    <row r="56" spans="1:18" x14ac:dyDescent="0.35">
      <c r="A56" s="9"/>
      <c r="B56" s="1" t="s">
        <v>66</v>
      </c>
      <c r="C56" s="1" t="s">
        <v>65</v>
      </c>
      <c r="D56" s="1" t="s">
        <v>1781</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x14ac:dyDescent="0.35">
      <c r="A57" s="9"/>
      <c r="B57" s="1" t="s">
        <v>62</v>
      </c>
      <c r="C57" s="1" t="s">
        <v>61</v>
      </c>
      <c r="D57" s="1" t="s">
        <v>1781</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x14ac:dyDescent="0.35">
      <c r="A58" s="9"/>
      <c r="B58" s="1" t="s">
        <v>38</v>
      </c>
      <c r="C58" s="1" t="s">
        <v>50</v>
      </c>
      <c r="D58" s="1" t="s">
        <v>1781</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x14ac:dyDescent="0.35">
      <c r="A59" s="9"/>
      <c r="B59" s="1" t="s">
        <v>70</v>
      </c>
      <c r="C59" s="1" t="s">
        <v>69</v>
      </c>
      <c r="D59" s="1" t="s">
        <v>1781</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x14ac:dyDescent="0.35">
      <c r="A60" s="9"/>
      <c r="B60" s="22" t="s">
        <v>86</v>
      </c>
      <c r="C60" s="22" t="s">
        <v>85</v>
      </c>
      <c r="D60" s="22" t="s">
        <v>1781</v>
      </c>
      <c r="E60" s="19">
        <v>24.73</v>
      </c>
      <c r="F60" s="48">
        <v>24.98</v>
      </c>
      <c r="G60" s="49">
        <v>23.46</v>
      </c>
      <c r="H60" s="51">
        <v>19.59</v>
      </c>
      <c r="I60" s="47" t="s">
        <v>1786</v>
      </c>
      <c r="J60" s="12">
        <v>20.56</v>
      </c>
      <c r="K60" s="17">
        <v>19.557517544902787</v>
      </c>
      <c r="L60" s="19">
        <v>14.386800059583036</v>
      </c>
      <c r="M60" s="17">
        <v>20.719371062939956</v>
      </c>
      <c r="N60" s="19">
        <v>22.249060188399639</v>
      </c>
      <c r="O60" s="74" t="s">
        <v>1786</v>
      </c>
      <c r="P60" s="12">
        <v>19.575369076911862</v>
      </c>
      <c r="Q60" s="51">
        <f t="shared" si="1"/>
        <v>20.98081179327373</v>
      </c>
      <c r="R60" s="114">
        <f>Table10[[#This Row],[Unadjusted]]*0.84</f>
        <v>17.623881906349933</v>
      </c>
    </row>
    <row r="61" spans="1:18" x14ac:dyDescent="0.35">
      <c r="A61" s="9"/>
      <c r="B61" s="57" t="s">
        <v>90</v>
      </c>
      <c r="C61" s="57" t="s">
        <v>89</v>
      </c>
      <c r="D61" s="57" t="s">
        <v>1781</v>
      </c>
      <c r="E61" s="60">
        <v>28.01</v>
      </c>
      <c r="F61" s="69">
        <v>26.13</v>
      </c>
      <c r="G61" s="59">
        <v>28.37</v>
      </c>
      <c r="H61" s="70">
        <v>24.04</v>
      </c>
      <c r="I61" s="58" t="s">
        <v>1786</v>
      </c>
      <c r="J61" s="71" t="s">
        <v>1786</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x14ac:dyDescent="0.35">
      <c r="A62" s="9"/>
      <c r="B62" s="55" t="s">
        <v>93</v>
      </c>
      <c r="C62" s="55" t="s">
        <v>88</v>
      </c>
      <c r="D62" s="55" t="s">
        <v>1781</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x14ac:dyDescent="0.35">
      <c r="A63" s="9"/>
      <c r="B63" s="55" t="s">
        <v>68</v>
      </c>
      <c r="C63" s="55" t="s">
        <v>129</v>
      </c>
      <c r="D63" s="55" t="s">
        <v>1808</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x14ac:dyDescent="0.35">
      <c r="A64" s="9"/>
      <c r="B64" s="55" t="s">
        <v>72</v>
      </c>
      <c r="C64" s="55" t="s">
        <v>121</v>
      </c>
      <c r="D64" s="55" t="s">
        <v>1808</v>
      </c>
      <c r="E64" s="56">
        <v>23.65</v>
      </c>
      <c r="F64" s="66" t="s">
        <v>1786</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x14ac:dyDescent="0.35">
      <c r="A65" s="9"/>
      <c r="B65" s="55" t="s">
        <v>82</v>
      </c>
      <c r="C65" s="55" t="s">
        <v>1809</v>
      </c>
      <c r="D65" s="55" t="s">
        <v>1781</v>
      </c>
      <c r="E65" s="56" t="s">
        <v>1832</v>
      </c>
      <c r="F65" s="56" t="s">
        <v>1832</v>
      </c>
      <c r="G65" s="56" t="s">
        <v>1832</v>
      </c>
      <c r="H65" s="56" t="s">
        <v>1832</v>
      </c>
      <c r="I65" s="56" t="s">
        <v>1832</v>
      </c>
      <c r="J65" s="56" t="s">
        <v>1832</v>
      </c>
      <c r="K65" s="56" t="s">
        <v>1832</v>
      </c>
      <c r="L65" s="72" t="s">
        <v>1786</v>
      </c>
      <c r="M65" s="61">
        <v>37.116953179245733</v>
      </c>
      <c r="N65" s="68" t="s">
        <v>1786</v>
      </c>
      <c r="O65" s="77" t="s">
        <v>1786</v>
      </c>
      <c r="P65" s="12">
        <v>20.788392665792969</v>
      </c>
      <c r="Q65" s="79">
        <f t="shared" si="1"/>
        <v>28.952672922519351</v>
      </c>
      <c r="R65" s="114">
        <f>Table10[[#This Row],[Unadjusted]]*0.84</f>
        <v>24.320245254916255</v>
      </c>
    </row>
    <row r="66" spans="1:18" x14ac:dyDescent="0.35">
      <c r="B66" s="178" t="s">
        <v>36</v>
      </c>
      <c r="C66" s="178" t="s">
        <v>35</v>
      </c>
      <c r="D66" s="178" t="s">
        <v>1781</v>
      </c>
      <c r="E66" s="179" t="s">
        <v>1832</v>
      </c>
      <c r="F66" s="179" t="s">
        <v>1832</v>
      </c>
      <c r="G66" s="179" t="s">
        <v>1832</v>
      </c>
      <c r="H66" s="179" t="s">
        <v>1832</v>
      </c>
      <c r="I66" s="179" t="s">
        <v>1832</v>
      </c>
      <c r="J66" s="179" t="s">
        <v>1832</v>
      </c>
      <c r="K66" s="179" t="s">
        <v>1832</v>
      </c>
      <c r="L66" s="179" t="s">
        <v>1832</v>
      </c>
      <c r="M66" s="179" t="s">
        <v>1832</v>
      </c>
      <c r="N66" s="180" t="s">
        <v>1786</v>
      </c>
      <c r="O66" s="181">
        <v>22.397657912358103</v>
      </c>
      <c r="P66" s="182" t="s">
        <v>1786</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C44" sqref="C44"/>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1835</v>
      </c>
      <c r="F2" s="95"/>
      <c r="G2" s="95"/>
      <c r="H2" s="95"/>
      <c r="I2" s="95"/>
      <c r="J2" s="95"/>
      <c r="K2" s="95"/>
      <c r="L2" s="95"/>
      <c r="M2" s="95"/>
      <c r="N2" s="95"/>
      <c r="O2" s="95"/>
      <c r="P2" s="95"/>
      <c r="Q2" s="96"/>
    </row>
    <row r="3" spans="2:17" x14ac:dyDescent="0.35">
      <c r="B3" s="3"/>
      <c r="C3" s="4"/>
      <c r="D3" s="3"/>
      <c r="E3" s="54" t="s">
        <v>1761</v>
      </c>
      <c r="F3" s="54"/>
      <c r="G3" s="54"/>
      <c r="H3" s="54"/>
      <c r="I3" s="54"/>
      <c r="J3" s="54"/>
      <c r="K3" s="54"/>
      <c r="L3" s="54"/>
      <c r="M3" s="54"/>
      <c r="N3" s="54"/>
      <c r="O3" s="54"/>
      <c r="P3" s="97"/>
      <c r="Q3" s="7" t="s">
        <v>1761</v>
      </c>
    </row>
    <row r="4" spans="2:17" x14ac:dyDescent="0.35">
      <c r="B4" s="137" t="s">
        <v>1</v>
      </c>
      <c r="C4" s="138" t="s">
        <v>1762</v>
      </c>
      <c r="D4" s="138" t="s">
        <v>1763</v>
      </c>
      <c r="E4" s="139" t="s">
        <v>1836</v>
      </c>
      <c r="F4" s="139" t="s">
        <v>1837</v>
      </c>
      <c r="G4" s="139" t="s">
        <v>1838</v>
      </c>
      <c r="H4" s="139" t="s">
        <v>1839</v>
      </c>
      <c r="I4" s="139" t="s">
        <v>1840</v>
      </c>
      <c r="J4" s="139" t="s">
        <v>1841</v>
      </c>
      <c r="K4" s="139" t="s">
        <v>1842</v>
      </c>
      <c r="L4" s="139" t="s">
        <v>1843</v>
      </c>
      <c r="M4" s="139" t="s">
        <v>1844</v>
      </c>
      <c r="N4" s="139" t="s">
        <v>1845</v>
      </c>
      <c r="O4" s="139" t="s">
        <v>1846</v>
      </c>
      <c r="P4" s="139" t="s">
        <v>1847</v>
      </c>
      <c r="Q4" s="160" t="s">
        <v>1848</v>
      </c>
    </row>
    <row r="5" spans="2:17" x14ac:dyDescent="0.35">
      <c r="B5" s="80" t="s">
        <v>78</v>
      </c>
      <c r="C5" s="1" t="s">
        <v>1780</v>
      </c>
      <c r="D5" s="1" t="s">
        <v>1781</v>
      </c>
      <c r="E5" s="19">
        <v>38.242785432339154</v>
      </c>
      <c r="F5" s="19">
        <v>33.444051172704796</v>
      </c>
      <c r="G5" s="34" t="s">
        <v>1849</v>
      </c>
      <c r="H5" s="34" t="s">
        <v>1849</v>
      </c>
      <c r="I5" s="34" t="s">
        <v>1849</v>
      </c>
      <c r="J5" s="17">
        <v>25.762316565356244</v>
      </c>
      <c r="K5" s="19">
        <v>29.006656785827406</v>
      </c>
      <c r="L5" s="11" t="s">
        <v>1786</v>
      </c>
      <c r="M5" s="19">
        <v>31.198030103907278</v>
      </c>
      <c r="N5" s="19">
        <v>30.688975818767023</v>
      </c>
      <c r="O5" s="19">
        <v>33.934722732459164</v>
      </c>
      <c r="P5" s="19">
        <v>31.885070025794427</v>
      </c>
      <c r="Q5" s="89">
        <v>25.759243148383646</v>
      </c>
    </row>
    <row r="6" spans="2:17" x14ac:dyDescent="0.35">
      <c r="B6" s="80" t="s">
        <v>74</v>
      </c>
      <c r="C6" s="1" t="s">
        <v>1782</v>
      </c>
      <c r="D6" s="1" t="s">
        <v>1781</v>
      </c>
      <c r="E6" s="19">
        <v>45.949867924533613</v>
      </c>
      <c r="F6" s="19">
        <v>29.10419933060869</v>
      </c>
      <c r="G6" s="34" t="s">
        <v>1849</v>
      </c>
      <c r="H6" s="34" t="s">
        <v>1849</v>
      </c>
      <c r="I6" s="34" t="s">
        <v>1849</v>
      </c>
      <c r="J6" s="17">
        <v>30.268219414126268</v>
      </c>
      <c r="K6" s="11" t="s">
        <v>1786</v>
      </c>
      <c r="L6" s="19">
        <v>36.922955533398081</v>
      </c>
      <c r="M6" s="19">
        <v>39.816383564359505</v>
      </c>
      <c r="N6" s="19">
        <v>39.408143327648823</v>
      </c>
      <c r="O6" s="19">
        <v>42.969553713263998</v>
      </c>
      <c r="P6" s="19">
        <v>37.89449842295992</v>
      </c>
      <c r="Q6" s="89">
        <v>29.554937239212055</v>
      </c>
    </row>
    <row r="7" spans="2:17" x14ac:dyDescent="0.35">
      <c r="B7" s="80" t="s">
        <v>58</v>
      </c>
      <c r="C7" s="1" t="s">
        <v>1783</v>
      </c>
      <c r="D7" s="1" t="s">
        <v>1781</v>
      </c>
      <c r="E7" s="19">
        <v>42.014821251246161</v>
      </c>
      <c r="F7" s="19">
        <v>29.534740417511035</v>
      </c>
      <c r="G7" s="34" t="s">
        <v>1849</v>
      </c>
      <c r="H7" s="34" t="s">
        <v>1849</v>
      </c>
      <c r="I7" s="34" t="s">
        <v>1849</v>
      </c>
      <c r="J7" s="17">
        <v>31.815382037533691</v>
      </c>
      <c r="K7" s="19">
        <v>27.27750229990508</v>
      </c>
      <c r="L7" s="19">
        <v>40.136132891955683</v>
      </c>
      <c r="M7" s="19">
        <v>34.53225836845921</v>
      </c>
      <c r="N7" s="19">
        <v>32.686870722663663</v>
      </c>
      <c r="O7" s="19">
        <v>38.875220434904037</v>
      </c>
      <c r="P7" s="39" t="s">
        <v>1787</v>
      </c>
      <c r="Q7" s="89">
        <v>29.413895968469944</v>
      </c>
    </row>
    <row r="8" spans="2:17" x14ac:dyDescent="0.35">
      <c r="B8" s="80" t="s">
        <v>1784</v>
      </c>
      <c r="C8" s="1" t="s">
        <v>1785</v>
      </c>
      <c r="D8" s="1" t="s">
        <v>1781</v>
      </c>
      <c r="E8" s="19">
        <v>53.492040714987304</v>
      </c>
      <c r="F8" s="19">
        <v>46.542158423209685</v>
      </c>
      <c r="G8" s="34" t="s">
        <v>1849</v>
      </c>
      <c r="H8" s="34" t="s">
        <v>1849</v>
      </c>
      <c r="I8" s="34" t="s">
        <v>1849</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x14ac:dyDescent="0.35">
      <c r="B9" s="80" t="s">
        <v>34</v>
      </c>
      <c r="C9" s="1" t="s">
        <v>47</v>
      </c>
      <c r="D9" s="1" t="s">
        <v>1781</v>
      </c>
      <c r="E9" s="19">
        <v>32.094427645781103</v>
      </c>
      <c r="F9" s="19">
        <v>25.993846382708771</v>
      </c>
      <c r="G9" s="34" t="s">
        <v>1849</v>
      </c>
      <c r="H9" s="34" t="s">
        <v>1849</v>
      </c>
      <c r="I9" s="34" t="s">
        <v>1849</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1781</v>
      </c>
      <c r="E10" s="19">
        <v>33.956845156978318</v>
      </c>
      <c r="F10" s="19">
        <v>31.722413664871063</v>
      </c>
      <c r="G10" s="34" t="s">
        <v>1849</v>
      </c>
      <c r="H10" s="34" t="s">
        <v>1849</v>
      </c>
      <c r="I10" s="34" t="s">
        <v>1849</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1788</v>
      </c>
      <c r="C11" s="1" t="s">
        <v>23</v>
      </c>
      <c r="D11" s="1" t="s">
        <v>1781</v>
      </c>
      <c r="E11" s="19">
        <v>39.827697301588422</v>
      </c>
      <c r="F11" s="19">
        <v>26.770287584292102</v>
      </c>
      <c r="G11" s="34" t="s">
        <v>1849</v>
      </c>
      <c r="H11" s="34" t="s">
        <v>1849</v>
      </c>
      <c r="I11" s="34" t="s">
        <v>1849</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x14ac:dyDescent="0.35">
      <c r="B12" s="80" t="s">
        <v>1789</v>
      </c>
      <c r="C12" s="1" t="s">
        <v>1790</v>
      </c>
      <c r="D12" s="1" t="s">
        <v>1781</v>
      </c>
      <c r="E12" s="19">
        <v>36.030036432129457</v>
      </c>
      <c r="F12" s="19">
        <v>28.796479075763752</v>
      </c>
      <c r="G12" s="34" t="s">
        <v>1849</v>
      </c>
      <c r="H12" s="34" t="s">
        <v>1849</v>
      </c>
      <c r="I12" s="34" t="s">
        <v>1849</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x14ac:dyDescent="0.35">
      <c r="B13" s="80" t="s">
        <v>32</v>
      </c>
      <c r="C13" s="1" t="s">
        <v>31</v>
      </c>
      <c r="D13" s="1" t="s">
        <v>1781</v>
      </c>
      <c r="E13" s="19">
        <v>35.923284928387744</v>
      </c>
      <c r="F13" s="19">
        <v>30.228390311622299</v>
      </c>
      <c r="G13" s="34" t="s">
        <v>1849</v>
      </c>
      <c r="H13" s="34" t="s">
        <v>1849</v>
      </c>
      <c r="I13" s="34" t="s">
        <v>1849</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x14ac:dyDescent="0.35">
      <c r="B14" s="80" t="s">
        <v>44</v>
      </c>
      <c r="C14" s="1" t="s">
        <v>43</v>
      </c>
      <c r="D14" s="1" t="s">
        <v>1791</v>
      </c>
      <c r="E14" s="19">
        <v>31.788516490327897</v>
      </c>
      <c r="F14" s="19">
        <v>28.572055039043022</v>
      </c>
      <c r="G14" s="34" t="s">
        <v>1849</v>
      </c>
      <c r="H14" s="34" t="s">
        <v>1849</v>
      </c>
      <c r="I14" s="34" t="s">
        <v>1849</v>
      </c>
      <c r="J14" s="17">
        <v>17.393937652632335</v>
      </c>
      <c r="K14" s="11" t="s">
        <v>1786</v>
      </c>
      <c r="L14" s="19">
        <v>19.440932003987136</v>
      </c>
      <c r="M14" s="10">
        <v>22.671118332920525</v>
      </c>
      <c r="N14" s="19">
        <v>25.47528389822552</v>
      </c>
      <c r="O14" s="19">
        <v>29.359909165359131</v>
      </c>
      <c r="P14" s="19">
        <v>23.679497738634971</v>
      </c>
      <c r="Q14" s="89">
        <v>19.39307528037207</v>
      </c>
    </row>
    <row r="15" spans="2:17" x14ac:dyDescent="0.35">
      <c r="B15" s="80" t="s">
        <v>102</v>
      </c>
      <c r="C15" s="1" t="s">
        <v>99</v>
      </c>
      <c r="D15" s="1" t="s">
        <v>1791</v>
      </c>
      <c r="E15" s="19">
        <v>25.785324501337893</v>
      </c>
      <c r="F15" s="19">
        <v>19.038469329491413</v>
      </c>
      <c r="G15" s="34" t="s">
        <v>1849</v>
      </c>
      <c r="H15" s="34" t="s">
        <v>1849</v>
      </c>
      <c r="I15" s="34" t="s">
        <v>1849</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x14ac:dyDescent="0.35">
      <c r="B16" s="80" t="s">
        <v>97</v>
      </c>
      <c r="C16" s="1" t="s">
        <v>1792</v>
      </c>
      <c r="D16" s="1" t="s">
        <v>1781</v>
      </c>
      <c r="E16" s="19">
        <v>37.456591501077163</v>
      </c>
      <c r="F16" s="19">
        <v>30.148196127105873</v>
      </c>
      <c r="G16" s="34" t="s">
        <v>1849</v>
      </c>
      <c r="H16" s="34" t="s">
        <v>1849</v>
      </c>
      <c r="I16" s="34" t="s">
        <v>1849</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x14ac:dyDescent="0.35">
      <c r="B17" s="80" t="s">
        <v>26</v>
      </c>
      <c r="C17" s="1" t="s">
        <v>96</v>
      </c>
      <c r="D17" s="1" t="s">
        <v>1781</v>
      </c>
      <c r="E17" s="19">
        <v>16.098306497630873</v>
      </c>
      <c r="F17" s="19">
        <v>25.638015490788742</v>
      </c>
      <c r="G17" s="34" t="s">
        <v>1849</v>
      </c>
      <c r="H17" s="34" t="s">
        <v>1849</v>
      </c>
      <c r="I17" s="34" t="s">
        <v>1849</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x14ac:dyDescent="0.35">
      <c r="B18" s="80" t="s">
        <v>46</v>
      </c>
      <c r="C18" s="1" t="s">
        <v>101</v>
      </c>
      <c r="D18" s="1" t="s">
        <v>1781</v>
      </c>
      <c r="E18" s="19">
        <v>41.703042874156168</v>
      </c>
      <c r="F18" s="19">
        <v>35.433276071787567</v>
      </c>
      <c r="G18" s="34" t="s">
        <v>1849</v>
      </c>
      <c r="H18" s="34" t="s">
        <v>1849</v>
      </c>
      <c r="I18" s="34" t="s">
        <v>1849</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x14ac:dyDescent="0.35">
      <c r="B19" s="80" t="s">
        <v>107</v>
      </c>
      <c r="C19" s="1" t="s">
        <v>104</v>
      </c>
      <c r="D19" s="1" t="s">
        <v>1781</v>
      </c>
      <c r="E19" s="19">
        <v>36.417569036096587</v>
      </c>
      <c r="F19" s="19">
        <v>27.030266607091068</v>
      </c>
      <c r="G19" s="34" t="s">
        <v>1849</v>
      </c>
      <c r="H19" s="34" t="s">
        <v>1849</v>
      </c>
      <c r="I19" s="34" t="s">
        <v>1849</v>
      </c>
      <c r="J19" s="17">
        <v>23.386514176337531</v>
      </c>
      <c r="K19" s="11" t="s">
        <v>1786</v>
      </c>
      <c r="L19" s="19">
        <v>28.069770871011507</v>
      </c>
      <c r="M19" s="19">
        <v>29.731652312042723</v>
      </c>
      <c r="N19" s="19">
        <v>30.758653605919267</v>
      </c>
      <c r="O19" s="19">
        <v>33.782526817639457</v>
      </c>
      <c r="P19" s="19">
        <v>30.665348043497076</v>
      </c>
      <c r="Q19" s="89">
        <v>23.447066770829924</v>
      </c>
    </row>
    <row r="20" spans="2:17" x14ac:dyDescent="0.35">
      <c r="B20" s="80" t="s">
        <v>84</v>
      </c>
      <c r="C20" s="1" t="s">
        <v>1793</v>
      </c>
      <c r="D20" s="1" t="s">
        <v>1781</v>
      </c>
      <c r="E20" s="19">
        <v>35.515465687484749</v>
      </c>
      <c r="F20" s="19">
        <v>29.853113102181801</v>
      </c>
      <c r="G20" s="34" t="s">
        <v>1849</v>
      </c>
      <c r="H20" s="34" t="s">
        <v>1849</v>
      </c>
      <c r="I20" s="34" t="s">
        <v>1849</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x14ac:dyDescent="0.35">
      <c r="B21" s="80" t="s">
        <v>80</v>
      </c>
      <c r="C21" s="1" t="s">
        <v>109</v>
      </c>
      <c r="D21" s="1" t="s">
        <v>1781</v>
      </c>
      <c r="E21" s="19">
        <v>28.03890788200593</v>
      </c>
      <c r="F21" s="19">
        <v>23.101766851077976</v>
      </c>
      <c r="G21" s="34" t="s">
        <v>1849</v>
      </c>
      <c r="H21" s="34" t="s">
        <v>1849</v>
      </c>
      <c r="I21" s="34" t="s">
        <v>1849</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x14ac:dyDescent="0.35">
      <c r="B22" s="80" t="s">
        <v>49</v>
      </c>
      <c r="C22" s="1" t="s">
        <v>111</v>
      </c>
      <c r="D22" s="1" t="s">
        <v>1781</v>
      </c>
      <c r="E22" s="19">
        <v>44.711800228257985</v>
      </c>
      <c r="F22" s="19">
        <v>40.944162262743014</v>
      </c>
      <c r="G22" s="46" t="s">
        <v>1787</v>
      </c>
      <c r="H22" s="46" t="s">
        <v>1787</v>
      </c>
      <c r="I22" s="34" t="s">
        <v>1849</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x14ac:dyDescent="0.35">
      <c r="B23" s="80" t="s">
        <v>52</v>
      </c>
      <c r="C23" s="1" t="s">
        <v>113</v>
      </c>
      <c r="D23" s="1" t="s">
        <v>1781</v>
      </c>
      <c r="E23" s="19">
        <v>43.84177452560575</v>
      </c>
      <c r="F23" s="19">
        <v>39.307526983105944</v>
      </c>
      <c r="G23" s="34" t="s">
        <v>1849</v>
      </c>
      <c r="H23" s="34" t="s">
        <v>1849</v>
      </c>
      <c r="I23" s="34" t="s">
        <v>1849</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x14ac:dyDescent="0.35">
      <c r="B24" s="80" t="s">
        <v>1794</v>
      </c>
      <c r="C24" s="1" t="s">
        <v>115</v>
      </c>
      <c r="D24" s="1" t="s">
        <v>1781</v>
      </c>
      <c r="E24" s="19">
        <v>36.593738651583784</v>
      </c>
      <c r="F24" s="19">
        <v>29.515026423525772</v>
      </c>
      <c r="G24" s="46" t="s">
        <v>1786</v>
      </c>
      <c r="H24" s="46" t="s">
        <v>1786</v>
      </c>
      <c r="I24" s="34" t="s">
        <v>1849</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x14ac:dyDescent="0.35">
      <c r="B25" s="80" t="s">
        <v>122</v>
      </c>
      <c r="C25" s="1" t="s">
        <v>117</v>
      </c>
      <c r="D25" s="1" t="s">
        <v>1781</v>
      </c>
      <c r="E25" s="19">
        <v>36.753913884613681</v>
      </c>
      <c r="F25" s="19">
        <v>29.663554518841192</v>
      </c>
      <c r="G25" s="34" t="s">
        <v>1849</v>
      </c>
      <c r="H25" s="34" t="s">
        <v>1849</v>
      </c>
      <c r="I25" s="34" t="s">
        <v>1849</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x14ac:dyDescent="0.35">
      <c r="B26" s="80" t="s">
        <v>1795</v>
      </c>
      <c r="C26" s="1" t="s">
        <v>1796</v>
      </c>
      <c r="D26" s="1" t="s">
        <v>1781</v>
      </c>
      <c r="E26" s="19">
        <v>44.193921646415781</v>
      </c>
      <c r="F26" s="19">
        <v>35.582030439211977</v>
      </c>
      <c r="G26" s="34" t="s">
        <v>1849</v>
      </c>
      <c r="H26" s="34" t="s">
        <v>1849</v>
      </c>
      <c r="I26" s="34" t="s">
        <v>1849</v>
      </c>
      <c r="J26" s="17">
        <v>31.708986263349033</v>
      </c>
      <c r="K26" s="19">
        <v>24.014856744617809</v>
      </c>
      <c r="L26" s="19">
        <v>31.706953305772277</v>
      </c>
      <c r="M26" s="19">
        <v>35.249709547696334</v>
      </c>
      <c r="N26" s="19">
        <v>37.362378479100194</v>
      </c>
      <c r="O26" s="19">
        <v>42.10620943110694</v>
      </c>
      <c r="P26" s="11" t="s">
        <v>1786</v>
      </c>
      <c r="Q26" s="278">
        <v>29.382025956946752</v>
      </c>
    </row>
    <row r="27" spans="2:17" x14ac:dyDescent="0.35">
      <c r="B27" s="80" t="s">
        <v>1797</v>
      </c>
      <c r="C27" s="1" t="s">
        <v>1798</v>
      </c>
      <c r="D27" s="1" t="s">
        <v>1781</v>
      </c>
      <c r="E27" s="19">
        <v>42.556351599304506</v>
      </c>
      <c r="F27" s="19">
        <v>35.868982297592723</v>
      </c>
      <c r="G27" s="34" t="s">
        <v>1849</v>
      </c>
      <c r="H27" s="34" t="s">
        <v>1849</v>
      </c>
      <c r="I27" s="34" t="s">
        <v>1849</v>
      </c>
      <c r="J27" s="17">
        <v>31.788011774277759</v>
      </c>
      <c r="K27" s="19">
        <v>21.756139073872919</v>
      </c>
      <c r="L27" s="19">
        <v>33.960073571586001</v>
      </c>
      <c r="M27" s="19">
        <v>33.220801846977267</v>
      </c>
      <c r="N27" s="19">
        <v>39.358966378560943</v>
      </c>
      <c r="O27" s="19">
        <v>40.896732139745133</v>
      </c>
      <c r="P27" s="11" t="s">
        <v>1786</v>
      </c>
      <c r="Q27" s="279"/>
    </row>
    <row r="28" spans="2:17" x14ac:dyDescent="0.35">
      <c r="B28" s="80" t="s">
        <v>1799</v>
      </c>
      <c r="C28" s="1" t="s">
        <v>1800</v>
      </c>
      <c r="D28" s="1" t="s">
        <v>1781</v>
      </c>
      <c r="E28" s="19">
        <v>45.503977684116627</v>
      </c>
      <c r="F28" s="19">
        <v>38.615521513512626</v>
      </c>
      <c r="G28" s="34" t="s">
        <v>1849</v>
      </c>
      <c r="H28" s="34" t="s">
        <v>1849</v>
      </c>
      <c r="I28" s="34" t="s">
        <v>1849</v>
      </c>
      <c r="J28" s="17">
        <v>31.728742641075254</v>
      </c>
      <c r="K28" s="19">
        <v>20.371076351246341</v>
      </c>
      <c r="L28" s="19">
        <v>34.400901449678706</v>
      </c>
      <c r="M28" s="19">
        <v>35.065263393077174</v>
      </c>
      <c r="N28" s="19">
        <v>21.733350249783342</v>
      </c>
      <c r="O28" s="19">
        <v>40.978730600186367</v>
      </c>
      <c r="P28" s="11" t="s">
        <v>1786</v>
      </c>
      <c r="Q28" s="280"/>
    </row>
    <row r="29" spans="2:17" x14ac:dyDescent="0.35">
      <c r="B29" s="80" t="s">
        <v>149</v>
      </c>
      <c r="C29" s="1" t="s">
        <v>148</v>
      </c>
      <c r="D29" s="1" t="s">
        <v>1781</v>
      </c>
      <c r="E29" s="19">
        <v>53.914320142818369</v>
      </c>
      <c r="F29" s="19">
        <v>47.15790422283623</v>
      </c>
      <c r="G29" s="34" t="s">
        <v>1849</v>
      </c>
      <c r="H29" s="34" t="s">
        <v>1849</v>
      </c>
      <c r="I29" s="34" t="s">
        <v>1849</v>
      </c>
      <c r="J29" s="17">
        <v>32.179763206260539</v>
      </c>
      <c r="K29" s="39" t="s">
        <v>1787</v>
      </c>
      <c r="L29" s="19">
        <v>42.041086543785902</v>
      </c>
      <c r="M29" s="19">
        <v>40.907073806510688</v>
      </c>
      <c r="N29" s="19">
        <v>45.460441016081809</v>
      </c>
      <c r="O29" s="19">
        <v>46.804849447683885</v>
      </c>
      <c r="P29" s="19">
        <v>44.638393920154662</v>
      </c>
      <c r="Q29" s="89">
        <v>33.146100000000004</v>
      </c>
    </row>
    <row r="30" spans="2:17" x14ac:dyDescent="0.35">
      <c r="B30" s="80" t="s">
        <v>1801</v>
      </c>
      <c r="C30" s="1" t="s">
        <v>1802</v>
      </c>
      <c r="D30" s="1" t="s">
        <v>1781</v>
      </c>
      <c r="E30" s="19">
        <v>31.628708525518132</v>
      </c>
      <c r="F30" s="19">
        <v>22.565593485437628</v>
      </c>
      <c r="G30" s="34" t="s">
        <v>1849</v>
      </c>
      <c r="H30" s="34" t="s">
        <v>1849</v>
      </c>
      <c r="I30" s="34" t="s">
        <v>1849</v>
      </c>
      <c r="J30" s="17">
        <v>18.326065785073467</v>
      </c>
      <c r="K30" s="39" t="s">
        <v>1787</v>
      </c>
      <c r="L30" s="19">
        <v>21.880287986079228</v>
      </c>
      <c r="M30" s="19">
        <v>23.363759588882793</v>
      </c>
      <c r="N30" s="19">
        <v>26.044698393816812</v>
      </c>
      <c r="O30" s="19">
        <v>31.763361052500013</v>
      </c>
      <c r="P30" s="19">
        <v>27.749519009446605</v>
      </c>
      <c r="Q30" s="89">
        <v>21.5001</v>
      </c>
    </row>
    <row r="31" spans="2:17" x14ac:dyDescent="0.35">
      <c r="B31" s="80" t="s">
        <v>156</v>
      </c>
      <c r="C31" s="1" t="s">
        <v>144</v>
      </c>
      <c r="D31" s="1" t="s">
        <v>1781</v>
      </c>
      <c r="E31" s="19">
        <v>28.924298147736383</v>
      </c>
      <c r="F31" s="19">
        <v>23.871974285146667</v>
      </c>
      <c r="G31" s="34" t="s">
        <v>1849</v>
      </c>
      <c r="H31" s="34" t="s">
        <v>1849</v>
      </c>
      <c r="I31" s="34" t="s">
        <v>1849</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x14ac:dyDescent="0.35">
      <c r="B32" s="80" t="s">
        <v>159</v>
      </c>
      <c r="C32" s="1" t="s">
        <v>147</v>
      </c>
      <c r="D32" s="1" t="s">
        <v>1781</v>
      </c>
      <c r="E32" s="19">
        <v>29.354170943987242</v>
      </c>
      <c r="F32" s="19">
        <v>24.13835683081783</v>
      </c>
      <c r="G32" s="34" t="s">
        <v>1849</v>
      </c>
      <c r="H32" s="34" t="s">
        <v>1849</v>
      </c>
      <c r="I32" s="34" t="s">
        <v>1849</v>
      </c>
      <c r="J32" s="17">
        <v>19.184360999423372</v>
      </c>
      <c r="K32" s="19">
        <v>14.634137014578325</v>
      </c>
      <c r="L32" s="19">
        <v>22.288061472737287</v>
      </c>
      <c r="M32" s="19">
        <v>21.788385639088514</v>
      </c>
      <c r="N32" s="19">
        <v>23.781863277688338</v>
      </c>
      <c r="O32" s="19">
        <v>26.849162094389914</v>
      </c>
      <c r="P32" s="19">
        <v>22.982629970633759</v>
      </c>
      <c r="Q32" s="279"/>
    </row>
    <row r="33" spans="2:17" x14ac:dyDescent="0.35">
      <c r="B33" s="80" t="s">
        <v>162</v>
      </c>
      <c r="C33" s="1" t="s">
        <v>151</v>
      </c>
      <c r="D33" s="1" t="s">
        <v>1781</v>
      </c>
      <c r="E33" s="19">
        <v>26.938695231720512</v>
      </c>
      <c r="F33" s="19">
        <v>23.339209193804336</v>
      </c>
      <c r="G33" s="34" t="s">
        <v>1849</v>
      </c>
      <c r="H33" s="34" t="s">
        <v>1849</v>
      </c>
      <c r="I33" s="34" t="s">
        <v>1849</v>
      </c>
      <c r="J33" s="17">
        <v>18.947273118899719</v>
      </c>
      <c r="K33" s="19">
        <v>14.144202296477451</v>
      </c>
      <c r="L33" s="19">
        <v>21.243053462289524</v>
      </c>
      <c r="M33" s="19">
        <v>21.009496970904546</v>
      </c>
      <c r="N33" s="19">
        <v>22.979859629640391</v>
      </c>
      <c r="O33" s="19">
        <v>30.374395590760457</v>
      </c>
      <c r="P33" s="19">
        <v>25.161311215171857</v>
      </c>
      <c r="Q33" s="280"/>
    </row>
    <row r="34" spans="2:17" x14ac:dyDescent="0.35">
      <c r="B34" s="80" t="s">
        <v>124</v>
      </c>
      <c r="C34" s="1" t="s">
        <v>1803</v>
      </c>
      <c r="D34" s="1" t="s">
        <v>1781</v>
      </c>
      <c r="E34" s="19">
        <v>37.317052741205536</v>
      </c>
      <c r="F34" s="19">
        <v>26.686479607024051</v>
      </c>
      <c r="G34" s="34" t="s">
        <v>1849</v>
      </c>
      <c r="H34" s="34" t="s">
        <v>1849</v>
      </c>
      <c r="I34" s="34" t="s">
        <v>1849</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x14ac:dyDescent="0.35">
      <c r="B35" s="80" t="s">
        <v>143</v>
      </c>
      <c r="C35" s="1" t="s">
        <v>158</v>
      </c>
      <c r="D35" s="1" t="s">
        <v>1791</v>
      </c>
      <c r="E35" s="19">
        <v>25.794286564500226</v>
      </c>
      <c r="F35" s="19">
        <v>22.648391129631602</v>
      </c>
      <c r="G35" s="34" t="s">
        <v>1849</v>
      </c>
      <c r="H35" s="34" t="s">
        <v>1849</v>
      </c>
      <c r="I35" s="34" t="s">
        <v>1849</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x14ac:dyDescent="0.35">
      <c r="B36" s="80" t="s">
        <v>95</v>
      </c>
      <c r="C36" s="1" t="s">
        <v>161</v>
      </c>
      <c r="D36" s="1" t="s">
        <v>1791</v>
      </c>
      <c r="E36" s="19">
        <v>23.603234061551898</v>
      </c>
      <c r="F36" s="19">
        <v>19.802966362370857</v>
      </c>
      <c r="G36" s="34" t="s">
        <v>1849</v>
      </c>
      <c r="H36" s="34" t="s">
        <v>1849</v>
      </c>
      <c r="I36" s="34" t="s">
        <v>1849</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x14ac:dyDescent="0.35">
      <c r="B37" s="80" t="s">
        <v>175</v>
      </c>
      <c r="C37" s="1" t="s">
        <v>164</v>
      </c>
      <c r="D37" s="1" t="s">
        <v>1781</v>
      </c>
      <c r="E37" s="19">
        <v>40.694624711748006</v>
      </c>
      <c r="F37" s="19">
        <v>37.414704802535212</v>
      </c>
      <c r="G37" s="34" t="s">
        <v>1849</v>
      </c>
      <c r="H37" s="34" t="s">
        <v>1849</v>
      </c>
      <c r="I37" s="34" t="s">
        <v>1849</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x14ac:dyDescent="0.35">
      <c r="B38" s="80" t="s">
        <v>167</v>
      </c>
      <c r="C38" s="1" t="s">
        <v>174</v>
      </c>
      <c r="D38" s="1" t="s">
        <v>1791</v>
      </c>
      <c r="E38" s="19">
        <v>28.343403569656271</v>
      </c>
      <c r="F38" s="19">
        <v>22.055630581467376</v>
      </c>
      <c r="G38" s="34" t="s">
        <v>1849</v>
      </c>
      <c r="H38" s="34" t="s">
        <v>1849</v>
      </c>
      <c r="I38" s="34" t="s">
        <v>1849</v>
      </c>
      <c r="J38" s="17">
        <v>21.868871164761426</v>
      </c>
      <c r="K38" s="19">
        <v>11.514609018485368</v>
      </c>
      <c r="L38" s="19">
        <v>21.1425555159711</v>
      </c>
      <c r="M38" s="19">
        <v>20.21655369194113</v>
      </c>
      <c r="N38" s="19">
        <v>21.764385241027625</v>
      </c>
      <c r="O38" s="19">
        <v>29.509169250607641</v>
      </c>
      <c r="P38" s="19">
        <v>27.10987670498691</v>
      </c>
      <c r="Q38" s="278">
        <v>18.0291</v>
      </c>
    </row>
    <row r="39" spans="2:17" x14ac:dyDescent="0.35">
      <c r="B39" s="80" t="s">
        <v>170</v>
      </c>
      <c r="C39" s="1" t="s">
        <v>177</v>
      </c>
      <c r="D39" s="1" t="s">
        <v>1791</v>
      </c>
      <c r="E39" s="19">
        <v>28.855017352509545</v>
      </c>
      <c r="F39" s="19">
        <v>22.956696269097961</v>
      </c>
      <c r="G39" s="34" t="s">
        <v>1849</v>
      </c>
      <c r="H39" s="34" t="s">
        <v>1849</v>
      </c>
      <c r="I39" s="34" t="s">
        <v>1849</v>
      </c>
      <c r="J39" s="17">
        <v>21.92818998347235</v>
      </c>
      <c r="K39" s="19">
        <v>10.429128316191044</v>
      </c>
      <c r="L39" s="19">
        <v>21.975840161500098</v>
      </c>
      <c r="M39" s="19">
        <v>19.602068777292462</v>
      </c>
      <c r="N39" s="19">
        <v>21.485984526879093</v>
      </c>
      <c r="O39" s="19">
        <v>29.181517128471075</v>
      </c>
      <c r="P39" s="10">
        <v>25.700294240272452</v>
      </c>
      <c r="Q39" s="279"/>
    </row>
    <row r="40" spans="2:17" x14ac:dyDescent="0.35">
      <c r="B40" s="80" t="s">
        <v>173</v>
      </c>
      <c r="C40" s="1" t="s">
        <v>179</v>
      </c>
      <c r="D40" s="1" t="s">
        <v>1791</v>
      </c>
      <c r="E40" s="19">
        <v>25.683011898858208</v>
      </c>
      <c r="F40" s="19">
        <v>19.598178706094966</v>
      </c>
      <c r="G40" s="34" t="s">
        <v>1849</v>
      </c>
      <c r="H40" s="34" t="s">
        <v>1849</v>
      </c>
      <c r="I40" s="34" t="s">
        <v>1849</v>
      </c>
      <c r="J40" s="17">
        <v>21.61182295034741</v>
      </c>
      <c r="K40" s="19">
        <v>11.642312630520326</v>
      </c>
      <c r="L40" s="19">
        <v>20.260254126587451</v>
      </c>
      <c r="M40" s="19">
        <v>20.359933505359152</v>
      </c>
      <c r="N40" s="19">
        <v>21.191207300138373</v>
      </c>
      <c r="O40" s="19">
        <v>29.017691067398957</v>
      </c>
      <c r="P40" s="10">
        <v>25.962542140688797</v>
      </c>
      <c r="Q40" s="280"/>
    </row>
    <row r="41" spans="2:17" x14ac:dyDescent="0.35">
      <c r="B41" s="80" t="s">
        <v>42</v>
      </c>
      <c r="C41" s="1" t="s">
        <v>168</v>
      </c>
      <c r="D41" s="1" t="s">
        <v>1791</v>
      </c>
      <c r="E41" s="19">
        <v>30.931138167026418</v>
      </c>
      <c r="F41" s="19">
        <v>23.791014111751256</v>
      </c>
      <c r="G41" s="34" t="s">
        <v>1849</v>
      </c>
      <c r="H41" s="34" t="s">
        <v>1849</v>
      </c>
      <c r="I41" s="34" t="s">
        <v>1849</v>
      </c>
      <c r="J41" s="11" t="s">
        <v>1786</v>
      </c>
      <c r="K41" s="10">
        <v>13.271182845642457</v>
      </c>
      <c r="L41" s="19">
        <v>21.701532162356713</v>
      </c>
      <c r="M41" s="19">
        <v>21.656799861012964</v>
      </c>
      <c r="N41" s="19">
        <v>23.363258433650557</v>
      </c>
      <c r="O41" s="19">
        <v>31.561569970955144</v>
      </c>
      <c r="P41" s="19">
        <v>40.738084447792353</v>
      </c>
      <c r="Q41" s="89">
        <v>20.774301686857505</v>
      </c>
    </row>
    <row r="42" spans="2:17" x14ac:dyDescent="0.35">
      <c r="B42" s="80" t="s">
        <v>120</v>
      </c>
      <c r="C42" s="1" t="s">
        <v>180</v>
      </c>
      <c r="D42" s="1" t="s">
        <v>1781</v>
      </c>
      <c r="E42" s="19">
        <v>52.284609433121879</v>
      </c>
      <c r="F42" s="19">
        <v>38.960459787218888</v>
      </c>
      <c r="G42" s="34" t="s">
        <v>1849</v>
      </c>
      <c r="H42" s="34" t="s">
        <v>1849</v>
      </c>
      <c r="I42" s="34" t="s">
        <v>1849</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x14ac:dyDescent="0.35">
      <c r="B43" s="80" t="s">
        <v>127</v>
      </c>
      <c r="C43" s="1" t="s">
        <v>182</v>
      </c>
      <c r="D43" s="1" t="s">
        <v>1791</v>
      </c>
      <c r="E43" s="19">
        <v>29.018014427013256</v>
      </c>
      <c r="F43" s="19">
        <v>21.685936895370581</v>
      </c>
      <c r="G43" s="34" t="s">
        <v>1849</v>
      </c>
      <c r="H43" s="34" t="s">
        <v>1849</v>
      </c>
      <c r="I43" s="34" t="s">
        <v>1849</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x14ac:dyDescent="0.35">
      <c r="B44" s="80" t="s">
        <v>154</v>
      </c>
      <c r="C44" s="1" t="s">
        <v>184</v>
      </c>
      <c r="D44" s="1" t="s">
        <v>1791</v>
      </c>
      <c r="E44" s="19">
        <v>30.408815626395558</v>
      </c>
      <c r="F44" s="19">
        <v>20.601638221866683</v>
      </c>
      <c r="G44" s="34" t="s">
        <v>1849</v>
      </c>
      <c r="H44" s="34" t="s">
        <v>1849</v>
      </c>
      <c r="I44" s="34" t="s">
        <v>1849</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x14ac:dyDescent="0.35">
      <c r="B45" s="80" t="s">
        <v>133</v>
      </c>
      <c r="C45" s="1" t="s">
        <v>186</v>
      </c>
      <c r="D45" s="1" t="s">
        <v>1791</v>
      </c>
      <c r="E45" s="19">
        <v>32.884903574439882</v>
      </c>
      <c r="F45" s="19">
        <v>25.3514540854285</v>
      </c>
      <c r="G45" s="34" t="s">
        <v>1849</v>
      </c>
      <c r="H45" s="34" t="s">
        <v>1849</v>
      </c>
      <c r="I45" s="34" t="s">
        <v>1849</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x14ac:dyDescent="0.35">
      <c r="B46" s="80" t="s">
        <v>30</v>
      </c>
      <c r="C46" s="1" t="s">
        <v>189</v>
      </c>
      <c r="D46" s="1" t="s">
        <v>1791</v>
      </c>
      <c r="E46" s="19">
        <v>13.62871548262412</v>
      </c>
      <c r="F46" s="19">
        <v>9.5414479525789613</v>
      </c>
      <c r="G46" s="34" t="s">
        <v>1849</v>
      </c>
      <c r="H46" s="34" t="s">
        <v>1849</v>
      </c>
      <c r="I46" s="34" t="s">
        <v>1849</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x14ac:dyDescent="0.35">
      <c r="B47" s="80" t="s">
        <v>60</v>
      </c>
      <c r="C47" s="1" t="s">
        <v>191</v>
      </c>
      <c r="D47" s="1" t="s">
        <v>1781</v>
      </c>
      <c r="E47" s="19">
        <v>30.776396400861358</v>
      </c>
      <c r="F47" s="19">
        <v>28.602449840031419</v>
      </c>
      <c r="G47" s="34" t="s">
        <v>1849</v>
      </c>
      <c r="H47" s="34" t="s">
        <v>1849</v>
      </c>
      <c r="I47" s="34" t="s">
        <v>1849</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x14ac:dyDescent="0.35">
      <c r="B48" s="80" t="s">
        <v>188</v>
      </c>
      <c r="C48" s="1" t="s">
        <v>193</v>
      </c>
      <c r="D48" s="1" t="s">
        <v>1791</v>
      </c>
      <c r="E48" s="19">
        <v>32.372512703565604</v>
      </c>
      <c r="F48" s="19">
        <v>28.397003620854928</v>
      </c>
      <c r="G48" s="34" t="s">
        <v>1849</v>
      </c>
      <c r="H48" s="34" t="s">
        <v>1849</v>
      </c>
      <c r="I48" s="34" t="s">
        <v>1849</v>
      </c>
      <c r="J48" s="17">
        <v>17.104002395210056</v>
      </c>
      <c r="K48" s="19">
        <v>19.891248550440952</v>
      </c>
      <c r="L48" s="19">
        <v>21.948809613370699</v>
      </c>
      <c r="M48" s="19">
        <v>25.011397732065625</v>
      </c>
      <c r="N48" s="19">
        <v>20.764182254577001</v>
      </c>
      <c r="O48" s="19">
        <v>30.533025162075386</v>
      </c>
      <c r="P48" s="19">
        <v>27.263107681931046</v>
      </c>
      <c r="Q48" s="89">
        <v>20.0943</v>
      </c>
    </row>
    <row r="49" spans="2:17" x14ac:dyDescent="0.35">
      <c r="B49" s="80" t="s">
        <v>1804</v>
      </c>
      <c r="C49" s="1" t="s">
        <v>1805</v>
      </c>
      <c r="D49" s="1" t="s">
        <v>1791</v>
      </c>
      <c r="E49" s="19">
        <v>36.088733148295418</v>
      </c>
      <c r="F49" s="19">
        <v>35.673124798444491</v>
      </c>
      <c r="G49" s="34" t="s">
        <v>1849</v>
      </c>
      <c r="H49" s="34" t="s">
        <v>1849</v>
      </c>
      <c r="I49" s="34" t="s">
        <v>1849</v>
      </c>
      <c r="J49" s="17">
        <v>16.392552156939626</v>
      </c>
      <c r="K49" s="19">
        <v>24.336900479307467</v>
      </c>
      <c r="L49" s="19">
        <v>24.515164713331153</v>
      </c>
      <c r="M49" s="19">
        <v>13.396435908889986</v>
      </c>
      <c r="N49" s="19">
        <v>28.166484170437172</v>
      </c>
      <c r="O49" s="19">
        <v>32.70663205742796</v>
      </c>
      <c r="P49" s="19">
        <v>27.476517772135956</v>
      </c>
      <c r="Q49" s="278">
        <v>22.00365</v>
      </c>
    </row>
    <row r="50" spans="2:17" x14ac:dyDescent="0.35">
      <c r="B50" s="80" t="s">
        <v>1806</v>
      </c>
      <c r="C50" s="1" t="s">
        <v>1807</v>
      </c>
      <c r="D50" s="1" t="s">
        <v>1791</v>
      </c>
      <c r="E50" s="19">
        <v>34.943059080095566</v>
      </c>
      <c r="F50" s="19">
        <v>34.54682062858295</v>
      </c>
      <c r="G50" s="52" t="s">
        <v>1786</v>
      </c>
      <c r="H50" s="52" t="s">
        <v>1786</v>
      </c>
      <c r="I50" s="34" t="s">
        <v>1849</v>
      </c>
      <c r="J50" s="17">
        <v>18.80496634650131</v>
      </c>
      <c r="K50" s="19">
        <v>24.081618306447599</v>
      </c>
      <c r="L50" s="19">
        <v>24.613225372189582</v>
      </c>
      <c r="M50" s="19">
        <v>25.481905612622032</v>
      </c>
      <c r="N50" s="19">
        <v>28.264739347775905</v>
      </c>
      <c r="O50" s="19">
        <v>31.250725552050294</v>
      </c>
      <c r="P50" s="19">
        <v>28.22974769914326</v>
      </c>
      <c r="Q50" s="280"/>
    </row>
    <row r="51" spans="2:17" x14ac:dyDescent="0.35">
      <c r="B51" s="80" t="s">
        <v>64</v>
      </c>
      <c r="C51" s="1" t="s">
        <v>125</v>
      </c>
      <c r="D51" s="1" t="s">
        <v>1808</v>
      </c>
      <c r="E51" s="19">
        <v>55.92301710885036</v>
      </c>
      <c r="F51" s="19">
        <v>56.346868626716365</v>
      </c>
      <c r="G51" s="34" t="s">
        <v>1849</v>
      </c>
      <c r="H51" s="34" t="s">
        <v>1849</v>
      </c>
      <c r="I51" s="34" t="s">
        <v>1849</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x14ac:dyDescent="0.35">
      <c r="B52" s="80" t="s">
        <v>146</v>
      </c>
      <c r="C52" s="1" t="s">
        <v>197</v>
      </c>
      <c r="D52" s="1" t="s">
        <v>1781</v>
      </c>
      <c r="E52" s="19">
        <v>33.100156613961431</v>
      </c>
      <c r="F52" s="19">
        <v>23.89694108892817</v>
      </c>
      <c r="G52" s="34" t="s">
        <v>1849</v>
      </c>
      <c r="H52" s="34" t="s">
        <v>1849</v>
      </c>
      <c r="I52" s="34" t="s">
        <v>1849</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1829</v>
      </c>
      <c r="C53" s="1" t="s">
        <v>1830</v>
      </c>
      <c r="D53" s="1" t="s">
        <v>1781</v>
      </c>
      <c r="E53" s="19">
        <v>26.498214101524177</v>
      </c>
      <c r="F53" s="19">
        <v>21.939086717241608</v>
      </c>
      <c r="G53" s="34" t="s">
        <v>1849</v>
      </c>
      <c r="H53" s="34" t="s">
        <v>1849</v>
      </c>
      <c r="I53" s="34" t="s">
        <v>1849</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x14ac:dyDescent="0.35">
      <c r="B54" s="80" t="s">
        <v>152</v>
      </c>
      <c r="C54" s="1" t="s">
        <v>140</v>
      </c>
      <c r="D54" s="1" t="s">
        <v>1781</v>
      </c>
      <c r="E54" s="19">
        <v>49.516024299527459</v>
      </c>
      <c r="F54" s="19">
        <v>40.496177945482465</v>
      </c>
      <c r="G54" s="34" t="s">
        <v>1849</v>
      </c>
      <c r="H54" s="34" t="s">
        <v>1849</v>
      </c>
      <c r="I54" s="34" t="s">
        <v>1849</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x14ac:dyDescent="0.35">
      <c r="B55" s="80" t="s">
        <v>1833</v>
      </c>
      <c r="C55" s="1" t="s">
        <v>1834</v>
      </c>
      <c r="D55" s="1" t="s">
        <v>1781</v>
      </c>
      <c r="E55" s="19">
        <v>23.055196981359966</v>
      </c>
      <c r="F55" s="19">
        <v>17.274650666929528</v>
      </c>
      <c r="G55" s="34" t="s">
        <v>1849</v>
      </c>
      <c r="H55" s="34" t="s">
        <v>1849</v>
      </c>
      <c r="I55" s="34" t="s">
        <v>1849</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x14ac:dyDescent="0.35">
      <c r="B56" s="80" t="s">
        <v>66</v>
      </c>
      <c r="C56" s="1" t="s">
        <v>65</v>
      </c>
      <c r="D56" s="1" t="s">
        <v>1781</v>
      </c>
      <c r="E56" s="19">
        <v>34.976842578042763</v>
      </c>
      <c r="F56" s="19">
        <v>28.818880723008888</v>
      </c>
      <c r="G56" s="34" t="s">
        <v>1849</v>
      </c>
      <c r="H56" s="34" t="s">
        <v>1849</v>
      </c>
      <c r="I56" s="34" t="s">
        <v>1849</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x14ac:dyDescent="0.35">
      <c r="B57" s="80" t="s">
        <v>62</v>
      </c>
      <c r="C57" s="1" t="s">
        <v>61</v>
      </c>
      <c r="D57" s="1" t="s">
        <v>1781</v>
      </c>
      <c r="E57" s="19">
        <v>51.705686837183286</v>
      </c>
      <c r="F57" s="19">
        <v>41.713609276459657</v>
      </c>
      <c r="G57" s="34" t="s">
        <v>1849</v>
      </c>
      <c r="H57" s="34" t="s">
        <v>1849</v>
      </c>
      <c r="I57" s="34" t="s">
        <v>1849</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x14ac:dyDescent="0.35">
      <c r="B58" s="80" t="s">
        <v>1850</v>
      </c>
      <c r="C58" s="1" t="s">
        <v>1851</v>
      </c>
      <c r="D58" s="1" t="s">
        <v>1781</v>
      </c>
      <c r="E58" s="19">
        <v>32.795001372420032</v>
      </c>
      <c r="F58" s="19">
        <v>26.150365920267745</v>
      </c>
      <c r="G58" s="45" t="s">
        <v>1831</v>
      </c>
      <c r="H58" s="10" t="s">
        <v>1832</v>
      </c>
      <c r="I58" s="10" t="s">
        <v>1832</v>
      </c>
      <c r="J58" s="10" t="s">
        <v>1832</v>
      </c>
      <c r="K58" s="10" t="s">
        <v>1832</v>
      </c>
      <c r="L58" s="10" t="s">
        <v>1832</v>
      </c>
      <c r="M58" s="10" t="s">
        <v>1832</v>
      </c>
      <c r="N58" s="10" t="s">
        <v>1832</v>
      </c>
      <c r="O58" s="10" t="s">
        <v>1832</v>
      </c>
      <c r="P58" s="10" t="s">
        <v>1832</v>
      </c>
      <c r="Q58" s="89" t="s">
        <v>1832</v>
      </c>
    </row>
    <row r="59" spans="2:17" x14ac:dyDescent="0.35">
      <c r="B59" s="80" t="s">
        <v>1852</v>
      </c>
      <c r="C59" s="1" t="s">
        <v>1853</v>
      </c>
      <c r="D59" s="1" t="s">
        <v>1781</v>
      </c>
      <c r="E59" s="19">
        <v>28.077629943856902</v>
      </c>
      <c r="F59" s="19">
        <v>21.026339647000288</v>
      </c>
      <c r="G59" s="45" t="s">
        <v>1831</v>
      </c>
      <c r="H59" s="10" t="s">
        <v>1832</v>
      </c>
      <c r="I59" s="10" t="s">
        <v>1832</v>
      </c>
      <c r="J59" s="10" t="s">
        <v>1832</v>
      </c>
      <c r="K59" s="10" t="s">
        <v>1832</v>
      </c>
      <c r="L59" s="10" t="s">
        <v>1832</v>
      </c>
      <c r="M59" s="10" t="s">
        <v>1832</v>
      </c>
      <c r="N59" s="10" t="s">
        <v>1832</v>
      </c>
      <c r="O59" s="10" t="s">
        <v>1832</v>
      </c>
      <c r="P59" s="10" t="s">
        <v>1832</v>
      </c>
      <c r="Q59" s="89" t="s">
        <v>1832</v>
      </c>
    </row>
    <row r="60" spans="2:17" x14ac:dyDescent="0.35">
      <c r="B60" s="80" t="s">
        <v>1854</v>
      </c>
      <c r="C60" s="1" t="s">
        <v>1855</v>
      </c>
      <c r="D60" s="1" t="s">
        <v>1781</v>
      </c>
      <c r="E60" s="19">
        <v>35.267866447068613</v>
      </c>
      <c r="F60" s="19">
        <v>28.16577175208533</v>
      </c>
      <c r="G60" s="45" t="s">
        <v>1831</v>
      </c>
      <c r="H60" s="10" t="s">
        <v>1832</v>
      </c>
      <c r="I60" s="10" t="s">
        <v>1832</v>
      </c>
      <c r="J60" s="10" t="s">
        <v>1832</v>
      </c>
      <c r="K60" s="10" t="s">
        <v>1832</v>
      </c>
      <c r="L60" s="10" t="s">
        <v>1832</v>
      </c>
      <c r="M60" s="10" t="s">
        <v>1832</v>
      </c>
      <c r="N60" s="10" t="s">
        <v>1832</v>
      </c>
      <c r="O60" s="10" t="s">
        <v>1832</v>
      </c>
      <c r="P60" s="10" t="s">
        <v>1832</v>
      </c>
      <c r="Q60" s="89" t="s">
        <v>1832</v>
      </c>
    </row>
    <row r="61" spans="2:17" x14ac:dyDescent="0.35">
      <c r="B61" s="80" t="s">
        <v>38</v>
      </c>
      <c r="C61" s="1" t="s">
        <v>50</v>
      </c>
      <c r="D61" s="1" t="s">
        <v>1781</v>
      </c>
      <c r="E61" s="19">
        <v>53.288563726228062</v>
      </c>
      <c r="F61" s="19">
        <v>42.063774942913547</v>
      </c>
      <c r="G61" s="34" t="s">
        <v>1849</v>
      </c>
      <c r="H61" s="34" t="s">
        <v>1849</v>
      </c>
      <c r="I61" s="34" t="s">
        <v>1849</v>
      </c>
      <c r="J61" s="10">
        <v>42.66218727560387</v>
      </c>
      <c r="K61" s="19">
        <v>39.045240699104291</v>
      </c>
      <c r="L61" s="19">
        <v>44.893861524349106</v>
      </c>
      <c r="M61" s="19">
        <v>51.254671592565849</v>
      </c>
      <c r="N61" s="11" t="s">
        <v>1786</v>
      </c>
      <c r="O61" s="19">
        <v>48.836030583627377</v>
      </c>
      <c r="P61" s="19">
        <v>39.351979131535302</v>
      </c>
      <c r="Q61" s="89">
        <v>36.2619758975829</v>
      </c>
    </row>
    <row r="62" spans="2:17" x14ac:dyDescent="0.35">
      <c r="B62" s="80" t="s">
        <v>70</v>
      </c>
      <c r="C62" s="1" t="s">
        <v>69</v>
      </c>
      <c r="D62" s="1" t="s">
        <v>1781</v>
      </c>
      <c r="E62" s="19">
        <v>33.164971554046545</v>
      </c>
      <c r="F62" s="19">
        <v>35.791439213348603</v>
      </c>
      <c r="G62" s="34" t="s">
        <v>1849</v>
      </c>
      <c r="H62" s="34" t="s">
        <v>1849</v>
      </c>
      <c r="I62" s="34" t="s">
        <v>1849</v>
      </c>
      <c r="J62" s="10">
        <v>20.883490809882172</v>
      </c>
      <c r="K62" s="21">
        <v>22.298208161905141</v>
      </c>
      <c r="L62" s="19">
        <v>26.75193435169318</v>
      </c>
      <c r="M62" s="19">
        <v>26.590043639969476</v>
      </c>
      <c r="N62" s="19">
        <v>25.44332334438295</v>
      </c>
      <c r="O62" s="19">
        <v>35.598276144395875</v>
      </c>
      <c r="P62" s="19">
        <v>30.641062905434826</v>
      </c>
      <c r="Q62" s="89">
        <v>23.1435</v>
      </c>
    </row>
    <row r="63" spans="2:17" x14ac:dyDescent="0.35">
      <c r="B63" s="80" t="s">
        <v>1856</v>
      </c>
      <c r="C63" s="1" t="s">
        <v>1857</v>
      </c>
      <c r="D63" s="1" t="s">
        <v>1781</v>
      </c>
      <c r="E63" s="19">
        <v>36.896217902336396</v>
      </c>
      <c r="F63" s="19">
        <v>31.887899113766021</v>
      </c>
      <c r="G63" s="45" t="s">
        <v>1831</v>
      </c>
      <c r="H63" s="10" t="s">
        <v>1832</v>
      </c>
      <c r="I63" s="10" t="s">
        <v>1832</v>
      </c>
      <c r="J63" s="10" t="s">
        <v>1832</v>
      </c>
      <c r="K63" s="10" t="s">
        <v>1832</v>
      </c>
      <c r="L63" s="10" t="s">
        <v>1832</v>
      </c>
      <c r="M63" s="10" t="s">
        <v>1832</v>
      </c>
      <c r="N63" s="19" t="s">
        <v>1832</v>
      </c>
      <c r="O63" s="19" t="s">
        <v>1832</v>
      </c>
      <c r="P63" s="19" t="s">
        <v>1832</v>
      </c>
      <c r="Q63" s="89" t="s">
        <v>1832</v>
      </c>
    </row>
    <row r="64" spans="2:17" x14ac:dyDescent="0.35">
      <c r="B64" s="80" t="s">
        <v>1858</v>
      </c>
      <c r="C64" s="1" t="s">
        <v>1859</v>
      </c>
      <c r="D64" s="1" t="s">
        <v>1781</v>
      </c>
      <c r="E64" s="19">
        <v>35.886773638108991</v>
      </c>
      <c r="F64" s="19">
        <v>26.76518643562758</v>
      </c>
      <c r="G64" s="45" t="s">
        <v>1831</v>
      </c>
      <c r="H64" s="10" t="s">
        <v>1832</v>
      </c>
      <c r="I64" s="10" t="s">
        <v>1832</v>
      </c>
      <c r="J64" s="10" t="s">
        <v>1832</v>
      </c>
      <c r="K64" s="10" t="s">
        <v>1832</v>
      </c>
      <c r="L64" s="10" t="s">
        <v>1832</v>
      </c>
      <c r="M64" s="10" t="s">
        <v>1832</v>
      </c>
      <c r="N64" s="19" t="s">
        <v>1832</v>
      </c>
      <c r="O64" s="19" t="s">
        <v>1832</v>
      </c>
      <c r="P64" s="19" t="s">
        <v>1832</v>
      </c>
      <c r="Q64" s="89" t="s">
        <v>1832</v>
      </c>
    </row>
    <row r="65" spans="2:17" x14ac:dyDescent="0.35">
      <c r="B65" s="81" t="s">
        <v>86</v>
      </c>
      <c r="C65" s="22" t="s">
        <v>85</v>
      </c>
      <c r="D65" s="22" t="s">
        <v>1781</v>
      </c>
      <c r="E65" s="10" t="s">
        <v>1832</v>
      </c>
      <c r="F65" s="10" t="s">
        <v>1832</v>
      </c>
      <c r="G65" s="44" t="s">
        <v>1786</v>
      </c>
      <c r="H65" s="44" t="s">
        <v>1786</v>
      </c>
      <c r="I65" s="34" t="s">
        <v>1849</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x14ac:dyDescent="0.35">
      <c r="B66" s="81" t="s">
        <v>90</v>
      </c>
      <c r="C66" s="22" t="s">
        <v>89</v>
      </c>
      <c r="D66" s="22" t="s">
        <v>1781</v>
      </c>
      <c r="E66" s="10" t="s">
        <v>1832</v>
      </c>
      <c r="F66" s="10" t="s">
        <v>1832</v>
      </c>
      <c r="G66" s="34" t="s">
        <v>1849</v>
      </c>
      <c r="H66" s="34" t="s">
        <v>1849</v>
      </c>
      <c r="I66" s="34" t="s">
        <v>1849</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x14ac:dyDescent="0.35">
      <c r="B67" s="81" t="s">
        <v>93</v>
      </c>
      <c r="C67" s="22" t="s">
        <v>88</v>
      </c>
      <c r="D67" s="22" t="s">
        <v>1781</v>
      </c>
      <c r="E67" s="10" t="s">
        <v>1832</v>
      </c>
      <c r="F67" s="10" t="s">
        <v>1832</v>
      </c>
      <c r="G67" s="34" t="s">
        <v>1849</v>
      </c>
      <c r="H67" s="34" t="s">
        <v>1849</v>
      </c>
      <c r="I67" s="34" t="s">
        <v>1849</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x14ac:dyDescent="0.35">
      <c r="B68" s="81" t="s">
        <v>1860</v>
      </c>
      <c r="C68" s="22" t="s">
        <v>1861</v>
      </c>
      <c r="D68" s="22" t="s">
        <v>1808</v>
      </c>
      <c r="E68" s="10" t="s">
        <v>1832</v>
      </c>
      <c r="F68" s="10" t="s">
        <v>1832</v>
      </c>
      <c r="G68" s="34" t="s">
        <v>1849</v>
      </c>
      <c r="H68" s="34" t="s">
        <v>1849</v>
      </c>
      <c r="I68" s="34" t="s">
        <v>1849</v>
      </c>
      <c r="J68" s="17">
        <v>16.653829328995176</v>
      </c>
      <c r="K68" s="40" t="s">
        <v>1831</v>
      </c>
      <c r="L68" s="19" t="s">
        <v>1832</v>
      </c>
      <c r="M68" s="17" t="s">
        <v>1832</v>
      </c>
      <c r="N68" s="41" t="s">
        <v>1832</v>
      </c>
      <c r="O68" s="41" t="s">
        <v>1832</v>
      </c>
      <c r="P68" s="41" t="s">
        <v>1832</v>
      </c>
      <c r="Q68" s="89" t="s">
        <v>1832</v>
      </c>
    </row>
    <row r="69" spans="2:17" x14ac:dyDescent="0.35">
      <c r="B69" s="81" t="s">
        <v>68</v>
      </c>
      <c r="C69" s="22" t="s">
        <v>129</v>
      </c>
      <c r="D69" s="22" t="s">
        <v>1808</v>
      </c>
      <c r="E69" s="10" t="s">
        <v>1832</v>
      </c>
      <c r="F69" s="10" t="s">
        <v>1832</v>
      </c>
      <c r="G69" s="34" t="s">
        <v>1849</v>
      </c>
      <c r="H69" s="34" t="s">
        <v>1849</v>
      </c>
      <c r="I69" s="34" t="s">
        <v>1849</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x14ac:dyDescent="0.35">
      <c r="B70" s="82" t="s">
        <v>72</v>
      </c>
      <c r="C70" s="57" t="s">
        <v>121</v>
      </c>
      <c r="D70" s="57" t="s">
        <v>1808</v>
      </c>
      <c r="E70" s="100" t="s">
        <v>1832</v>
      </c>
      <c r="F70" s="100" t="s">
        <v>1832</v>
      </c>
      <c r="G70" s="100" t="s">
        <v>1832</v>
      </c>
      <c r="H70" s="100" t="s">
        <v>1832</v>
      </c>
      <c r="I70" s="281" t="s">
        <v>1832</v>
      </c>
      <c r="J70" s="32" t="s">
        <v>1832</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1862</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E52" sqref="E52:Q52"/>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1863</v>
      </c>
      <c r="F2" s="95"/>
      <c r="G2" s="95"/>
      <c r="H2" s="95"/>
      <c r="I2" s="95"/>
      <c r="J2" s="95"/>
      <c r="K2" s="95"/>
      <c r="L2" s="95"/>
      <c r="M2" s="95"/>
      <c r="N2" s="95"/>
      <c r="O2" s="95"/>
      <c r="P2" s="95"/>
      <c r="Q2" s="96"/>
    </row>
    <row r="3" spans="2:17" x14ac:dyDescent="0.35">
      <c r="B3" s="3"/>
      <c r="C3" s="4"/>
      <c r="D3" s="3"/>
      <c r="E3" s="54" t="s">
        <v>1761</v>
      </c>
      <c r="F3" s="54"/>
      <c r="G3" s="54"/>
      <c r="H3" s="54"/>
      <c r="I3" s="54"/>
      <c r="J3" s="54"/>
      <c r="K3" s="54"/>
      <c r="L3" s="54"/>
      <c r="M3" s="54"/>
      <c r="N3" s="54"/>
      <c r="O3" s="54"/>
      <c r="P3" s="97"/>
      <c r="Q3" s="7" t="s">
        <v>1761</v>
      </c>
    </row>
    <row r="4" spans="2:17" x14ac:dyDescent="0.35">
      <c r="B4" s="137" t="s">
        <v>1</v>
      </c>
      <c r="C4" s="138" t="s">
        <v>1762</v>
      </c>
      <c r="D4" s="138" t="s">
        <v>1763</v>
      </c>
      <c r="E4" s="139" t="s">
        <v>1864</v>
      </c>
      <c r="F4" s="139" t="s">
        <v>1865</v>
      </c>
      <c r="G4" s="139" t="s">
        <v>1866</v>
      </c>
      <c r="H4" s="139" t="s">
        <v>1867</v>
      </c>
      <c r="I4" s="139" t="s">
        <v>1868</v>
      </c>
      <c r="J4" s="139" t="s">
        <v>1869</v>
      </c>
      <c r="K4" s="139" t="s">
        <v>1870</v>
      </c>
      <c r="L4" s="139" t="s">
        <v>1871</v>
      </c>
      <c r="M4" s="139" t="s">
        <v>1872</v>
      </c>
      <c r="N4" s="139" t="s">
        <v>1873</v>
      </c>
      <c r="O4" s="139" t="s">
        <v>1874</v>
      </c>
      <c r="P4" s="139" t="s">
        <v>1875</v>
      </c>
      <c r="Q4" s="160" t="s">
        <v>1876</v>
      </c>
    </row>
    <row r="5" spans="2:17" x14ac:dyDescent="0.35">
      <c r="B5" s="80" t="s">
        <v>78</v>
      </c>
      <c r="C5" s="1" t="s">
        <v>1780</v>
      </c>
      <c r="D5" s="1" t="s">
        <v>1781</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x14ac:dyDescent="0.35">
      <c r="B6" s="80" t="s">
        <v>74</v>
      </c>
      <c r="C6" s="1" t="s">
        <v>1782</v>
      </c>
      <c r="D6" s="1" t="s">
        <v>1781</v>
      </c>
      <c r="E6" s="19">
        <v>51.937407480509819</v>
      </c>
      <c r="F6" s="19">
        <v>47.643816291163922</v>
      </c>
      <c r="G6" s="10">
        <v>27.55</v>
      </c>
      <c r="H6" s="17">
        <v>39.46</v>
      </c>
      <c r="I6" s="19">
        <v>39.511738604591642</v>
      </c>
      <c r="J6" s="17">
        <v>40.61</v>
      </c>
      <c r="K6" s="19">
        <v>30.810223689176834</v>
      </c>
      <c r="L6" s="17" t="s">
        <v>1786</v>
      </c>
      <c r="M6" s="19">
        <v>37.335880578428672</v>
      </c>
      <c r="N6" s="10">
        <v>43.2</v>
      </c>
      <c r="O6" s="19">
        <v>48.247971819811646</v>
      </c>
      <c r="P6" s="19">
        <v>45.604968857853578</v>
      </c>
      <c r="Q6" s="89">
        <v>38.207138673292519</v>
      </c>
    </row>
    <row r="7" spans="2:17" x14ac:dyDescent="0.35">
      <c r="B7" s="80" t="s">
        <v>58</v>
      </c>
      <c r="C7" s="1" t="s">
        <v>1783</v>
      </c>
      <c r="D7" s="1" t="s">
        <v>1781</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x14ac:dyDescent="0.35">
      <c r="B8" s="80" t="s">
        <v>1784</v>
      </c>
      <c r="C8" s="1" t="s">
        <v>1785</v>
      </c>
      <c r="D8" s="1" t="s">
        <v>1781</v>
      </c>
      <c r="E8" s="19">
        <v>62.77011418846255</v>
      </c>
      <c r="F8" s="19">
        <v>74.608685963308034</v>
      </c>
      <c r="G8" s="17">
        <v>25.61</v>
      </c>
      <c r="H8" s="17">
        <v>45.46</v>
      </c>
      <c r="I8" s="1" t="s">
        <v>1786</v>
      </c>
      <c r="J8" s="17">
        <v>52.12</v>
      </c>
      <c r="K8" s="19">
        <v>47.978952161291382</v>
      </c>
      <c r="L8" s="21">
        <v>46.265762938721345</v>
      </c>
      <c r="M8" s="19">
        <v>48.430994997487858</v>
      </c>
      <c r="N8" s="10">
        <v>53.24</v>
      </c>
      <c r="O8" s="19">
        <v>57.583432058340016</v>
      </c>
      <c r="P8" s="19">
        <v>58.30866453776374</v>
      </c>
      <c r="Q8" s="89">
        <v>48.392069924760619</v>
      </c>
    </row>
    <row r="9" spans="2:17" x14ac:dyDescent="0.35">
      <c r="B9" s="80" t="s">
        <v>34</v>
      </c>
      <c r="C9" s="1" t="s">
        <v>47</v>
      </c>
      <c r="D9" s="1" t="s">
        <v>1781</v>
      </c>
      <c r="E9" s="19">
        <v>37.856670200439062</v>
      </c>
      <c r="F9" s="19">
        <v>39.555762183043704</v>
      </c>
      <c r="G9" s="10">
        <v>12.75</v>
      </c>
      <c r="H9" s="17">
        <v>28.74</v>
      </c>
      <c r="I9" s="1" t="s">
        <v>1786</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1781</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1788</v>
      </c>
      <c r="C11" s="1" t="s">
        <v>23</v>
      </c>
      <c r="D11" s="1" t="s">
        <v>1781</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x14ac:dyDescent="0.35">
      <c r="B12" s="80" t="s">
        <v>1789</v>
      </c>
      <c r="C12" s="1" t="s">
        <v>1790</v>
      </c>
      <c r="D12" s="1" t="s">
        <v>1781</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x14ac:dyDescent="0.35">
      <c r="B13" s="80" t="s">
        <v>32</v>
      </c>
      <c r="C13" s="1" t="s">
        <v>31</v>
      </c>
      <c r="D13" s="1" t="s">
        <v>1781</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x14ac:dyDescent="0.35">
      <c r="B14" s="80" t="s">
        <v>44</v>
      </c>
      <c r="C14" s="1" t="s">
        <v>43</v>
      </c>
      <c r="D14" s="1" t="s">
        <v>1791</v>
      </c>
      <c r="E14" s="19">
        <v>37.198987072688467</v>
      </c>
      <c r="F14" s="19">
        <v>40.869126526171428</v>
      </c>
      <c r="G14" s="10">
        <v>23.04</v>
      </c>
      <c r="H14" s="17">
        <v>16.84</v>
      </c>
      <c r="I14" s="19">
        <v>20.681484082119848</v>
      </c>
      <c r="J14" s="17">
        <v>19.84</v>
      </c>
      <c r="K14" s="19">
        <v>20.143530604937506</v>
      </c>
      <c r="L14" s="21">
        <v>24.267370713123967</v>
      </c>
      <c r="M14" s="15" t="s">
        <v>1787</v>
      </c>
      <c r="N14" s="10">
        <v>26.46</v>
      </c>
      <c r="O14" s="19">
        <v>30.161203276249822</v>
      </c>
      <c r="P14" s="19">
        <v>34.406378889260445</v>
      </c>
      <c r="Q14" s="89">
        <v>24.848295120076109</v>
      </c>
    </row>
    <row r="15" spans="2:17" x14ac:dyDescent="0.35">
      <c r="B15" s="80" t="s">
        <v>102</v>
      </c>
      <c r="C15" s="1" t="s">
        <v>99</v>
      </c>
      <c r="D15" s="1" t="s">
        <v>1791</v>
      </c>
      <c r="E15" s="19">
        <v>34.710019257355107</v>
      </c>
      <c r="F15" s="19">
        <v>27.930729135728171</v>
      </c>
      <c r="G15" s="10">
        <v>12.27</v>
      </c>
      <c r="H15" s="17">
        <v>20.65</v>
      </c>
      <c r="I15" s="19">
        <v>19.189854147674328</v>
      </c>
      <c r="J15" s="17">
        <v>20.399999999999999</v>
      </c>
      <c r="K15" s="19">
        <v>20.055463708474143</v>
      </c>
      <c r="L15" s="21">
        <v>18.361691187398783</v>
      </c>
      <c r="M15" s="15" t="s">
        <v>1787</v>
      </c>
      <c r="N15" s="10">
        <v>26.12</v>
      </c>
      <c r="O15" s="19">
        <v>30.224643795549287</v>
      </c>
      <c r="P15" s="19">
        <v>22.503113915010744</v>
      </c>
      <c r="Q15" s="89">
        <v>21.340331684883072</v>
      </c>
    </row>
    <row r="16" spans="2:17" x14ac:dyDescent="0.35">
      <c r="B16" s="80" t="s">
        <v>97</v>
      </c>
      <c r="C16" s="1" t="s">
        <v>1792</v>
      </c>
      <c r="D16" s="1" t="s">
        <v>1781</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x14ac:dyDescent="0.35">
      <c r="B17" s="80" t="s">
        <v>26</v>
      </c>
      <c r="C17" s="1" t="s">
        <v>96</v>
      </c>
      <c r="D17" s="1" t="s">
        <v>1781</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x14ac:dyDescent="0.35">
      <c r="B18" s="80" t="s">
        <v>46</v>
      </c>
      <c r="C18" s="1" t="s">
        <v>101</v>
      </c>
      <c r="D18" s="1" t="s">
        <v>1781</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x14ac:dyDescent="0.35">
      <c r="B19" s="80" t="s">
        <v>107</v>
      </c>
      <c r="C19" s="1" t="s">
        <v>104</v>
      </c>
      <c r="D19" s="1" t="s">
        <v>1781</v>
      </c>
      <c r="E19" s="15" t="s">
        <v>1787</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x14ac:dyDescent="0.35">
      <c r="B20" s="80" t="s">
        <v>84</v>
      </c>
      <c r="C20" s="1" t="s">
        <v>1793</v>
      </c>
      <c r="D20" s="1" t="s">
        <v>1781</v>
      </c>
      <c r="E20" s="15" t="s">
        <v>1787</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x14ac:dyDescent="0.35">
      <c r="B21" s="80" t="s">
        <v>80</v>
      </c>
      <c r="C21" s="1" t="s">
        <v>109</v>
      </c>
      <c r="D21" s="1" t="s">
        <v>1781</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x14ac:dyDescent="0.35">
      <c r="B22" s="80" t="s">
        <v>49</v>
      </c>
      <c r="C22" s="1" t="s">
        <v>111</v>
      </c>
      <c r="D22" s="1" t="s">
        <v>1781</v>
      </c>
      <c r="E22" s="19">
        <v>39.27743978656563</v>
      </c>
      <c r="F22" s="19">
        <v>48.4241609741593</v>
      </c>
      <c r="G22" s="10">
        <v>19.12</v>
      </c>
      <c r="H22" s="1" t="s">
        <v>1786</v>
      </c>
      <c r="I22" s="1" t="s">
        <v>1786</v>
      </c>
      <c r="J22" s="17">
        <v>36.35</v>
      </c>
      <c r="K22" s="19">
        <v>27.536598417685177</v>
      </c>
      <c r="L22" s="23" t="s">
        <v>1786</v>
      </c>
      <c r="M22" s="19">
        <v>37.659402942161542</v>
      </c>
      <c r="N22" s="10">
        <v>34.270000000000003</v>
      </c>
      <c r="O22" s="19">
        <v>39.071671253247231</v>
      </c>
      <c r="P22" s="19">
        <v>44.932693841121832</v>
      </c>
      <c r="Q22" s="89">
        <v>33.752620966410049</v>
      </c>
    </row>
    <row r="23" spans="2:21" x14ac:dyDescent="0.35">
      <c r="B23" s="80" t="s">
        <v>52</v>
      </c>
      <c r="C23" s="1" t="s">
        <v>113</v>
      </c>
      <c r="D23" s="1" t="s">
        <v>1781</v>
      </c>
      <c r="E23" s="19">
        <v>45.472500926276837</v>
      </c>
      <c r="F23" s="19">
        <v>42.428694067533094</v>
      </c>
      <c r="G23" s="10">
        <v>20.100000000000001</v>
      </c>
      <c r="H23" s="17">
        <v>22.08</v>
      </c>
      <c r="I23" s="19">
        <v>28.048755327369658</v>
      </c>
      <c r="J23" s="1" t="s">
        <v>1786</v>
      </c>
      <c r="K23" s="19">
        <v>29.522839876755228</v>
      </c>
      <c r="L23" s="17" t="s">
        <v>1786</v>
      </c>
      <c r="M23" s="19">
        <v>31.883906272460305</v>
      </c>
      <c r="N23" s="11">
        <v>34.01</v>
      </c>
      <c r="O23" s="19">
        <v>40.506375920461686</v>
      </c>
      <c r="P23" s="19">
        <v>42.934957453141919</v>
      </c>
      <c r="Q23" s="89">
        <v>31.340103982247427</v>
      </c>
    </row>
    <row r="24" spans="2:21" x14ac:dyDescent="0.35">
      <c r="B24" s="80" t="s">
        <v>1794</v>
      </c>
      <c r="C24" s="1" t="s">
        <v>115</v>
      </c>
      <c r="D24" s="1" t="s">
        <v>1781</v>
      </c>
      <c r="E24" s="19">
        <v>40.03537079321697</v>
      </c>
      <c r="F24" s="19">
        <v>40.745931728601057</v>
      </c>
      <c r="G24" s="10">
        <v>18.46</v>
      </c>
      <c r="H24" s="17">
        <v>20.11</v>
      </c>
      <c r="I24" s="19">
        <v>24.612697934423338</v>
      </c>
      <c r="J24" s="17">
        <v>24.61</v>
      </c>
      <c r="K24" s="19">
        <v>23.434937977098585</v>
      </c>
      <c r="L24" s="21">
        <v>22.349990348686504</v>
      </c>
      <c r="M24" s="19">
        <v>23.100471885865648</v>
      </c>
      <c r="N24" s="10" t="s">
        <v>1786</v>
      </c>
      <c r="O24" s="19">
        <v>28.308088366559534</v>
      </c>
      <c r="P24" s="10" t="s">
        <v>1786</v>
      </c>
      <c r="Q24" s="89">
        <v>24.716376480204008</v>
      </c>
    </row>
    <row r="25" spans="2:21" x14ac:dyDescent="0.35">
      <c r="B25" s="80" t="s">
        <v>122</v>
      </c>
      <c r="C25" s="1" t="s">
        <v>117</v>
      </c>
      <c r="D25" s="1" t="s">
        <v>1781</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x14ac:dyDescent="0.35">
      <c r="B26" s="80" t="s">
        <v>1795</v>
      </c>
      <c r="C26" s="1" t="s">
        <v>1796</v>
      </c>
      <c r="D26" s="1" t="s">
        <v>1781</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x14ac:dyDescent="0.35">
      <c r="B27" s="80" t="s">
        <v>1797</v>
      </c>
      <c r="C27" s="1" t="s">
        <v>1798</v>
      </c>
      <c r="D27" s="1" t="s">
        <v>1781</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x14ac:dyDescent="0.35">
      <c r="B28" s="80" t="s">
        <v>1799</v>
      </c>
      <c r="C28" s="1" t="s">
        <v>1800</v>
      </c>
      <c r="D28" s="1" t="s">
        <v>1781</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x14ac:dyDescent="0.35">
      <c r="B29" s="80" t="s">
        <v>149</v>
      </c>
      <c r="C29" s="1" t="s">
        <v>148</v>
      </c>
      <c r="D29" s="1" t="s">
        <v>1781</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x14ac:dyDescent="0.35">
      <c r="B30" s="80" t="s">
        <v>1801</v>
      </c>
      <c r="C30" s="1" t="s">
        <v>1802</v>
      </c>
      <c r="D30" s="1" t="s">
        <v>1781</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x14ac:dyDescent="0.35">
      <c r="B31" s="80" t="s">
        <v>156</v>
      </c>
      <c r="C31" s="1" t="s">
        <v>144</v>
      </c>
      <c r="D31" s="1" t="s">
        <v>1781</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x14ac:dyDescent="0.35">
      <c r="B32" s="80" t="s">
        <v>159</v>
      </c>
      <c r="C32" s="1" t="s">
        <v>147</v>
      </c>
      <c r="D32" s="1" t="s">
        <v>1781</v>
      </c>
      <c r="E32" s="19">
        <v>32.174829129984509</v>
      </c>
      <c r="F32" s="1" t="s">
        <v>1786</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x14ac:dyDescent="0.35">
      <c r="B33" s="80" t="s">
        <v>162</v>
      </c>
      <c r="C33" s="1" t="s">
        <v>151</v>
      </c>
      <c r="D33" s="1" t="s">
        <v>1781</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x14ac:dyDescent="0.35">
      <c r="B34" s="80" t="s">
        <v>124</v>
      </c>
      <c r="C34" s="1" t="s">
        <v>1803</v>
      </c>
      <c r="D34" s="1" t="s">
        <v>1781</v>
      </c>
      <c r="E34" s="19">
        <v>47.343311024301684</v>
      </c>
      <c r="F34" s="1" t="s">
        <v>1786</v>
      </c>
      <c r="G34" s="1" t="s">
        <v>1786</v>
      </c>
      <c r="H34" s="17">
        <v>34.17</v>
      </c>
      <c r="I34" s="1" t="s">
        <v>1786</v>
      </c>
      <c r="J34" s="17">
        <v>24.43</v>
      </c>
      <c r="K34" s="19">
        <v>27.820371569930966</v>
      </c>
      <c r="L34" s="21">
        <v>24.509049175459811</v>
      </c>
      <c r="M34" s="19">
        <v>27.636035081833803</v>
      </c>
      <c r="N34" s="11">
        <v>34.44</v>
      </c>
      <c r="O34" s="19">
        <v>47.996511627902549</v>
      </c>
      <c r="P34" s="19">
        <v>37.419588978592664</v>
      </c>
      <c r="Q34" s="89">
        <v>31.596097506917324</v>
      </c>
    </row>
    <row r="35" spans="2:17" x14ac:dyDescent="0.35">
      <c r="B35" s="80" t="s">
        <v>143</v>
      </c>
      <c r="C35" s="1" t="s">
        <v>158</v>
      </c>
      <c r="D35" s="1" t="s">
        <v>1791</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1787</v>
      </c>
      <c r="O35" s="19">
        <v>23.497382292415367</v>
      </c>
      <c r="P35" s="19">
        <v>21.615710233471326</v>
      </c>
      <c r="Q35" s="89">
        <v>18.63444491845075</v>
      </c>
    </row>
    <row r="36" spans="2:17" x14ac:dyDescent="0.35">
      <c r="B36" s="80" t="s">
        <v>95</v>
      </c>
      <c r="C36" s="1" t="s">
        <v>161</v>
      </c>
      <c r="D36" s="1" t="s">
        <v>1791</v>
      </c>
      <c r="E36" s="19">
        <v>27.531041380853111</v>
      </c>
      <c r="F36" s="19">
        <v>29.946319704450207</v>
      </c>
      <c r="G36" s="10">
        <v>10.56</v>
      </c>
      <c r="H36" s="17">
        <v>15.13</v>
      </c>
      <c r="I36" s="19">
        <v>12.830786432209608</v>
      </c>
      <c r="J36" s="17">
        <v>12.52</v>
      </c>
      <c r="K36" s="19">
        <v>15.008625245882374</v>
      </c>
      <c r="L36" s="21">
        <v>15.082648908253613</v>
      </c>
      <c r="M36" s="19">
        <v>18.830603795282123</v>
      </c>
      <c r="N36" s="15" t="s">
        <v>1787</v>
      </c>
      <c r="O36" s="19">
        <v>26.321327911932908</v>
      </c>
      <c r="P36" s="15" t="s">
        <v>1787</v>
      </c>
      <c r="Q36" s="89">
        <v>17.089805864234346</v>
      </c>
    </row>
    <row r="37" spans="2:17" x14ac:dyDescent="0.35">
      <c r="B37" s="80" t="s">
        <v>175</v>
      </c>
      <c r="C37" s="1" t="s">
        <v>164</v>
      </c>
      <c r="D37" s="1" t="s">
        <v>1781</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1787</v>
      </c>
      <c r="Q37" s="89">
        <v>31.45263285238298</v>
      </c>
    </row>
    <row r="38" spans="2:17" x14ac:dyDescent="0.35">
      <c r="B38" s="80" t="s">
        <v>167</v>
      </c>
      <c r="C38" s="1" t="s">
        <v>174</v>
      </c>
      <c r="D38" s="1" t="s">
        <v>1791</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x14ac:dyDescent="0.35">
      <c r="B39" s="80" t="s">
        <v>170</v>
      </c>
      <c r="C39" s="1" t="s">
        <v>177</v>
      </c>
      <c r="D39" s="1" t="s">
        <v>1791</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x14ac:dyDescent="0.35">
      <c r="B40" s="80" t="s">
        <v>173</v>
      </c>
      <c r="C40" s="1" t="s">
        <v>179</v>
      </c>
      <c r="D40" s="1" t="s">
        <v>1791</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x14ac:dyDescent="0.35">
      <c r="B41" s="80" t="s">
        <v>42</v>
      </c>
      <c r="C41" s="1" t="s">
        <v>168</v>
      </c>
      <c r="D41" s="1" t="s">
        <v>1791</v>
      </c>
      <c r="E41" s="19">
        <v>31.014307922272049</v>
      </c>
      <c r="F41" s="19">
        <v>37.094640678471755</v>
      </c>
      <c r="G41" s="10">
        <v>13.52</v>
      </c>
      <c r="H41" s="17">
        <v>23.77</v>
      </c>
      <c r="I41" s="19">
        <v>19.607393338618333</v>
      </c>
      <c r="J41" s="1" t="s">
        <v>1786</v>
      </c>
      <c r="K41" s="1" t="s">
        <v>1786</v>
      </c>
      <c r="L41" s="21">
        <v>19.969610042335841</v>
      </c>
      <c r="M41" s="19">
        <v>23.500383868883102</v>
      </c>
      <c r="N41" s="10">
        <v>28.76</v>
      </c>
      <c r="O41" s="19">
        <v>35.18379679675305</v>
      </c>
      <c r="P41" s="19">
        <v>29.42684188602119</v>
      </c>
      <c r="Q41" s="89">
        <v>24.351850362728143</v>
      </c>
    </row>
    <row r="42" spans="2:17" x14ac:dyDescent="0.35">
      <c r="B42" s="80" t="s">
        <v>120</v>
      </c>
      <c r="C42" s="1" t="s">
        <v>180</v>
      </c>
      <c r="D42" s="1" t="s">
        <v>1781</v>
      </c>
      <c r="E42" s="19">
        <v>49.985353698953311</v>
      </c>
      <c r="F42" s="19">
        <v>57.854334531934768</v>
      </c>
      <c r="G42" s="10">
        <v>19.3</v>
      </c>
      <c r="H42" s="17">
        <v>43.34</v>
      </c>
      <c r="I42" s="19">
        <v>35.123093576530614</v>
      </c>
      <c r="J42" s="17">
        <v>39.58</v>
      </c>
      <c r="K42" s="19">
        <v>38.243132300362873</v>
      </c>
      <c r="L42" s="21">
        <v>37.164938711828405</v>
      </c>
      <c r="M42" s="19">
        <v>39.938783696359415</v>
      </c>
      <c r="N42" s="10" t="s">
        <v>1786</v>
      </c>
      <c r="O42" s="19">
        <v>50.595896266172744</v>
      </c>
      <c r="P42" s="19">
        <v>50.534910439767053</v>
      </c>
      <c r="Q42" s="89">
        <v>39.031292017852316</v>
      </c>
    </row>
    <row r="43" spans="2:17" x14ac:dyDescent="0.35">
      <c r="B43" s="80" t="s">
        <v>127</v>
      </c>
      <c r="C43" s="1" t="s">
        <v>182</v>
      </c>
      <c r="D43" s="1" t="s">
        <v>1791</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x14ac:dyDescent="0.35">
      <c r="B44" s="80" t="s">
        <v>154</v>
      </c>
      <c r="C44" s="1" t="s">
        <v>184</v>
      </c>
      <c r="D44" s="1" t="s">
        <v>1791</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x14ac:dyDescent="0.35">
      <c r="B45" s="80" t="s">
        <v>133</v>
      </c>
      <c r="C45" s="1" t="s">
        <v>186</v>
      </c>
      <c r="D45" s="1" t="s">
        <v>1791</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x14ac:dyDescent="0.35">
      <c r="B46" s="80" t="s">
        <v>30</v>
      </c>
      <c r="C46" s="1" t="s">
        <v>189</v>
      </c>
      <c r="D46" s="1" t="s">
        <v>1791</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x14ac:dyDescent="0.35">
      <c r="B47" s="80" t="s">
        <v>60</v>
      </c>
      <c r="C47" s="1" t="s">
        <v>191</v>
      </c>
      <c r="D47" s="1" t="s">
        <v>1781</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x14ac:dyDescent="0.35">
      <c r="B48" s="80" t="s">
        <v>188</v>
      </c>
      <c r="C48" s="1" t="s">
        <v>193</v>
      </c>
      <c r="D48" s="1" t="s">
        <v>1791</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x14ac:dyDescent="0.35">
      <c r="B49" s="80" t="s">
        <v>1804</v>
      </c>
      <c r="C49" s="1" t="s">
        <v>1805</v>
      </c>
      <c r="D49" s="1" t="s">
        <v>1791</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x14ac:dyDescent="0.35">
      <c r="B50" s="80" t="s">
        <v>1806</v>
      </c>
      <c r="C50" s="1" t="s">
        <v>1807</v>
      </c>
      <c r="D50" s="1" t="s">
        <v>1791</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x14ac:dyDescent="0.35">
      <c r="B51" s="80" t="s">
        <v>64</v>
      </c>
      <c r="C51" s="1" t="s">
        <v>125</v>
      </c>
      <c r="D51" s="1" t="s">
        <v>1808</v>
      </c>
      <c r="E51" s="19">
        <v>33.716869344740473</v>
      </c>
      <c r="F51" s="19">
        <v>22.02149490542017</v>
      </c>
      <c r="G51" s="10">
        <v>7.69</v>
      </c>
      <c r="H51" s="15" t="s">
        <v>1787</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x14ac:dyDescent="0.35">
      <c r="B52" s="80" t="s">
        <v>146</v>
      </c>
      <c r="C52" s="1" t="s">
        <v>197</v>
      </c>
      <c r="D52" s="1" t="s">
        <v>1781</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1829</v>
      </c>
      <c r="C53" s="1" t="s">
        <v>1830</v>
      </c>
      <c r="D53" s="1" t="s">
        <v>1781</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1786</v>
      </c>
      <c r="O53" s="19">
        <v>27.51936504787389</v>
      </c>
      <c r="P53" s="19">
        <v>23.274746378968626</v>
      </c>
      <c r="Q53" s="89">
        <v>17.541992805344623</v>
      </c>
    </row>
    <row r="54" spans="2:17" x14ac:dyDescent="0.35">
      <c r="B54" s="80" t="s">
        <v>152</v>
      </c>
      <c r="C54" s="1" t="s">
        <v>140</v>
      </c>
      <c r="D54" s="1" t="s">
        <v>1781</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x14ac:dyDescent="0.35">
      <c r="B55" s="80" t="s">
        <v>1833</v>
      </c>
      <c r="C55" s="1" t="s">
        <v>1834</v>
      </c>
      <c r="D55" s="1" t="s">
        <v>1781</v>
      </c>
      <c r="E55" s="19">
        <v>30.561218193934412</v>
      </c>
      <c r="F55" s="19">
        <v>29.983589908642326</v>
      </c>
      <c r="G55" s="10">
        <v>10.97</v>
      </c>
      <c r="H55" s="10">
        <v>23.76</v>
      </c>
      <c r="I55" s="15" t="s">
        <v>1787</v>
      </c>
      <c r="J55" s="17">
        <v>34.299999999999997</v>
      </c>
      <c r="K55" s="19">
        <v>18.860762347890692</v>
      </c>
      <c r="L55" s="21">
        <v>16.837317109437148</v>
      </c>
      <c r="M55" s="19">
        <v>19.112192774546674</v>
      </c>
      <c r="N55" s="10">
        <v>21.91</v>
      </c>
      <c r="O55" s="19">
        <v>28.626473856535203</v>
      </c>
      <c r="P55" s="19">
        <v>21.63294400031549</v>
      </c>
      <c r="Q55" s="89">
        <v>21.690666693084683</v>
      </c>
    </row>
    <row r="56" spans="2:17" x14ac:dyDescent="0.35">
      <c r="B56" s="80" t="s">
        <v>66</v>
      </c>
      <c r="C56" s="1" t="s">
        <v>65</v>
      </c>
      <c r="D56" s="1" t="s">
        <v>1781</v>
      </c>
      <c r="E56" s="10" t="s">
        <v>1832</v>
      </c>
      <c r="F56" s="10" t="s">
        <v>1832</v>
      </c>
      <c r="G56" s="10" t="s">
        <v>1832</v>
      </c>
      <c r="H56" s="10" t="s">
        <v>1832</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x14ac:dyDescent="0.35">
      <c r="B57" s="80" t="s">
        <v>62</v>
      </c>
      <c r="C57" s="1" t="s">
        <v>61</v>
      </c>
      <c r="D57" s="1" t="s">
        <v>1781</v>
      </c>
      <c r="E57" s="10" t="s">
        <v>1832</v>
      </c>
      <c r="F57" s="10" t="s">
        <v>1832</v>
      </c>
      <c r="G57" s="10" t="s">
        <v>1832</v>
      </c>
      <c r="H57" s="10" t="s">
        <v>1832</v>
      </c>
      <c r="I57" s="10">
        <v>39.880000000000003</v>
      </c>
      <c r="J57" s="10">
        <v>45.27</v>
      </c>
      <c r="K57" s="22" t="s">
        <v>1786</v>
      </c>
      <c r="L57" s="21">
        <v>38.918579458866851</v>
      </c>
      <c r="M57" s="19">
        <v>44.277995933340932</v>
      </c>
      <c r="N57" s="10">
        <v>43.46</v>
      </c>
      <c r="O57" s="22" t="s">
        <v>1786</v>
      </c>
      <c r="P57" s="19">
        <v>47.452170238095235</v>
      </c>
      <c r="Q57" s="89">
        <v>51.615422015217767</v>
      </c>
    </row>
    <row r="58" spans="2:17" x14ac:dyDescent="0.35">
      <c r="B58" s="80" t="s">
        <v>1850</v>
      </c>
      <c r="C58" s="1" t="s">
        <v>1851</v>
      </c>
      <c r="D58" s="1" t="s">
        <v>1781</v>
      </c>
      <c r="E58" s="10" t="s">
        <v>1832</v>
      </c>
      <c r="F58" s="10" t="s">
        <v>1832</v>
      </c>
      <c r="G58" s="10" t="s">
        <v>1832</v>
      </c>
      <c r="H58" s="10" t="s">
        <v>1832</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x14ac:dyDescent="0.35">
      <c r="B59" s="80" t="s">
        <v>1852</v>
      </c>
      <c r="C59" s="1" t="s">
        <v>1853</v>
      </c>
      <c r="D59" s="1" t="s">
        <v>1781</v>
      </c>
      <c r="E59" s="10" t="s">
        <v>1832</v>
      </c>
      <c r="F59" s="10" t="s">
        <v>1832</v>
      </c>
      <c r="G59" s="10" t="s">
        <v>1832</v>
      </c>
      <c r="H59" s="10" t="s">
        <v>1832</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x14ac:dyDescent="0.35">
      <c r="B60" s="80" t="s">
        <v>1854</v>
      </c>
      <c r="C60" s="1" t="s">
        <v>1855</v>
      </c>
      <c r="D60" s="1" t="s">
        <v>1781</v>
      </c>
      <c r="E60" s="10" t="s">
        <v>1832</v>
      </c>
      <c r="F60" s="10" t="s">
        <v>1832</v>
      </c>
      <c r="G60" s="10" t="s">
        <v>1832</v>
      </c>
      <c r="H60" s="10" t="s">
        <v>1832</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x14ac:dyDescent="0.35">
      <c r="B61" s="80" t="s">
        <v>38</v>
      </c>
      <c r="C61" s="1" t="s">
        <v>50</v>
      </c>
      <c r="D61" s="1" t="s">
        <v>1781</v>
      </c>
      <c r="E61" s="10" t="s">
        <v>1832</v>
      </c>
      <c r="F61" s="10" t="s">
        <v>1832</v>
      </c>
      <c r="G61" s="10" t="s">
        <v>1832</v>
      </c>
      <c r="H61" s="10" t="s">
        <v>1832</v>
      </c>
      <c r="I61" s="10">
        <v>50.45</v>
      </c>
      <c r="J61" s="10">
        <v>47.62</v>
      </c>
      <c r="K61" s="19">
        <v>51.311165100832504</v>
      </c>
      <c r="L61" s="21">
        <v>42.71128847441998</v>
      </c>
      <c r="M61" s="19">
        <v>47.060836122891679</v>
      </c>
      <c r="N61" s="10" t="s">
        <v>1786</v>
      </c>
      <c r="O61" s="19">
        <v>49.786011489443439</v>
      </c>
      <c r="P61" s="19">
        <v>47.743216808187398</v>
      </c>
      <c r="Q61" s="89">
        <v>54.100897713662675</v>
      </c>
    </row>
    <row r="62" spans="2:17" x14ac:dyDescent="0.35">
      <c r="B62" s="80" t="s">
        <v>70</v>
      </c>
      <c r="C62" s="1" t="s">
        <v>69</v>
      </c>
      <c r="D62" s="1" t="s">
        <v>1781</v>
      </c>
      <c r="E62" s="10" t="s">
        <v>1832</v>
      </c>
      <c r="F62" s="10" t="s">
        <v>1832</v>
      </c>
      <c r="G62" s="10" t="s">
        <v>1832</v>
      </c>
      <c r="H62" s="10" t="s">
        <v>1832</v>
      </c>
      <c r="I62" s="10" t="s">
        <v>1832</v>
      </c>
      <c r="J62" s="10" t="s">
        <v>1832</v>
      </c>
      <c r="K62" s="21">
        <v>25.641985098774708</v>
      </c>
      <c r="L62" s="21">
        <v>25.082754600920204</v>
      </c>
      <c r="M62" s="19">
        <v>23.705001983736533</v>
      </c>
      <c r="N62" s="10">
        <v>29.84</v>
      </c>
      <c r="O62" s="19">
        <v>33.301692474607989</v>
      </c>
      <c r="P62" s="19">
        <v>33.480233333333331</v>
      </c>
      <c r="Q62" s="89">
        <v>29.621176274632592</v>
      </c>
    </row>
    <row r="63" spans="2:17" x14ac:dyDescent="0.35">
      <c r="B63" s="80" t="s">
        <v>1856</v>
      </c>
      <c r="C63" s="1" t="s">
        <v>1857</v>
      </c>
      <c r="D63" s="1" t="s">
        <v>1781</v>
      </c>
      <c r="E63" s="10" t="s">
        <v>1832</v>
      </c>
      <c r="F63" s="10" t="s">
        <v>1832</v>
      </c>
      <c r="G63" s="10" t="s">
        <v>1832</v>
      </c>
      <c r="H63" s="10" t="s">
        <v>1832</v>
      </c>
      <c r="I63" s="10" t="s">
        <v>1832</v>
      </c>
      <c r="J63" s="10" t="s">
        <v>1832</v>
      </c>
      <c r="K63" s="21">
        <v>25.489190084624454</v>
      </c>
      <c r="L63" s="21">
        <v>25.348938935467167</v>
      </c>
      <c r="M63" s="19">
        <v>25.280614446174916</v>
      </c>
      <c r="N63" s="10">
        <v>29.09</v>
      </c>
      <c r="O63" s="19">
        <v>33.827600591718884</v>
      </c>
      <c r="P63" s="19">
        <v>31.317483383264179</v>
      </c>
      <c r="Q63" s="89">
        <v>29.501211115945836</v>
      </c>
    </row>
    <row r="64" spans="2:17" x14ac:dyDescent="0.35">
      <c r="B64" s="157" t="s">
        <v>1858</v>
      </c>
      <c r="C64" s="158" t="s">
        <v>1859</v>
      </c>
      <c r="D64" s="158" t="s">
        <v>1781</v>
      </c>
      <c r="E64" s="100" t="s">
        <v>1832</v>
      </c>
      <c r="F64" s="100" t="s">
        <v>1832</v>
      </c>
      <c r="G64" s="100" t="s">
        <v>1832</v>
      </c>
      <c r="H64" s="100" t="s">
        <v>1832</v>
      </c>
      <c r="I64" s="100" t="s">
        <v>1832</v>
      </c>
      <c r="J64" s="100" t="s">
        <v>1832</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2:Q65"/>
  <sheetViews>
    <sheetView workbookViewId="0">
      <selection activeCell="C67" sqref="C67"/>
    </sheetView>
  </sheetViews>
  <sheetFormatPr defaultRowHeight="14.5" x14ac:dyDescent="0.35"/>
  <cols>
    <col min="3" max="3" width="27.81640625" customWidth="1"/>
  </cols>
  <sheetData>
    <row r="2" spans="2:17" x14ac:dyDescent="0.35">
      <c r="B2" s="3"/>
      <c r="C2" s="3"/>
      <c r="D2" s="3"/>
      <c r="E2" s="94" t="s">
        <v>1877</v>
      </c>
      <c r="F2" s="95"/>
      <c r="G2" s="95"/>
      <c r="H2" s="95"/>
      <c r="I2" s="95"/>
      <c r="J2" s="95"/>
      <c r="K2" s="95"/>
      <c r="L2" s="95"/>
      <c r="M2" s="95"/>
      <c r="N2" s="95"/>
      <c r="O2" s="95"/>
      <c r="P2" s="95"/>
      <c r="Q2" s="96"/>
    </row>
    <row r="3" spans="2:17" x14ac:dyDescent="0.35">
      <c r="B3" s="3"/>
      <c r="C3" s="4"/>
      <c r="D3" s="3"/>
      <c r="E3" s="54" t="s">
        <v>1761</v>
      </c>
      <c r="F3" s="54"/>
      <c r="G3" s="54"/>
      <c r="H3" s="54"/>
      <c r="I3" s="54"/>
      <c r="J3" s="54"/>
      <c r="K3" s="54"/>
      <c r="L3" s="54"/>
      <c r="M3" s="54"/>
      <c r="N3" s="54"/>
      <c r="O3" s="54"/>
      <c r="P3" s="97"/>
      <c r="Q3" s="7" t="s">
        <v>1761</v>
      </c>
    </row>
    <row r="4" spans="2:17" x14ac:dyDescent="0.35">
      <c r="B4" s="54" t="s">
        <v>1</v>
      </c>
      <c r="C4" s="54" t="s">
        <v>1762</v>
      </c>
      <c r="D4" s="54" t="s">
        <v>1763</v>
      </c>
      <c r="E4" s="5">
        <v>43101</v>
      </c>
      <c r="F4" s="5">
        <v>43132</v>
      </c>
      <c r="G4" s="5">
        <v>43160</v>
      </c>
      <c r="H4" s="5">
        <v>43191</v>
      </c>
      <c r="I4" s="5">
        <v>43221</v>
      </c>
      <c r="J4" s="5">
        <v>43252</v>
      </c>
      <c r="K4" s="5">
        <v>43282</v>
      </c>
      <c r="L4" s="5">
        <v>43313</v>
      </c>
      <c r="M4" s="5">
        <v>43344</v>
      </c>
      <c r="N4" s="5">
        <v>43374</v>
      </c>
      <c r="O4" s="5">
        <v>43405</v>
      </c>
      <c r="P4" s="5">
        <v>43435</v>
      </c>
      <c r="Q4" s="54" t="s">
        <v>1876</v>
      </c>
    </row>
    <row r="5" spans="2:17" hidden="1" x14ac:dyDescent="0.35">
      <c r="B5" s="1" t="s">
        <v>78</v>
      </c>
      <c r="C5" s="1" t="s">
        <v>1780</v>
      </c>
      <c r="D5" s="1" t="s">
        <v>1781</v>
      </c>
      <c r="E5" s="2">
        <v>45.282535253716247</v>
      </c>
      <c r="F5" s="12">
        <v>33.823694170403591</v>
      </c>
      <c r="G5" s="15" t="s">
        <v>1787</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hidden="1" x14ac:dyDescent="0.35">
      <c r="B6" s="1" t="s">
        <v>74</v>
      </c>
      <c r="C6" s="1" t="s">
        <v>1782</v>
      </c>
      <c r="D6" s="1" t="s">
        <v>1781</v>
      </c>
      <c r="E6" s="2">
        <v>43.824811860641297</v>
      </c>
      <c r="F6" s="12">
        <v>40.256900747384158</v>
      </c>
      <c r="G6" s="2">
        <v>47.302929242233283</v>
      </c>
      <c r="H6" s="17">
        <v>46.789883707085821</v>
      </c>
      <c r="I6" s="17">
        <v>48.244569378935708</v>
      </c>
      <c r="J6" s="17">
        <v>44.122523645216006</v>
      </c>
      <c r="K6" s="1" t="s">
        <v>1786</v>
      </c>
      <c r="L6" s="12">
        <v>38.434848406842605</v>
      </c>
      <c r="M6" s="10">
        <v>42.053064600250423</v>
      </c>
      <c r="N6" s="10">
        <v>34.319857125135563</v>
      </c>
      <c r="O6" s="30">
        <v>37.995976183393182</v>
      </c>
      <c r="P6" s="19">
        <v>40.630127752429132</v>
      </c>
      <c r="Q6" s="17">
        <v>39.227018924007169</v>
      </c>
    </row>
    <row r="7" spans="2:17" hidden="1" x14ac:dyDescent="0.35">
      <c r="B7" s="1" t="s">
        <v>58</v>
      </c>
      <c r="C7" s="1" t="s">
        <v>1783</v>
      </c>
      <c r="D7" s="1" t="s">
        <v>1781</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hidden="1" x14ac:dyDescent="0.35">
      <c r="B8" s="1" t="s">
        <v>1784</v>
      </c>
      <c r="C8" s="1" t="s">
        <v>1785</v>
      </c>
      <c r="D8" s="1" t="s">
        <v>1781</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hidden="1" x14ac:dyDescent="0.35">
      <c r="B9" s="1" t="s">
        <v>34</v>
      </c>
      <c r="C9" s="1" t="s">
        <v>47</v>
      </c>
      <c r="D9" s="1" t="s">
        <v>1781</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hidden="1" x14ac:dyDescent="0.35">
      <c r="B10" s="1" t="s">
        <v>13</v>
      </c>
      <c r="C10" s="1" t="s">
        <v>12</v>
      </c>
      <c r="D10" s="1" t="s">
        <v>1781</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hidden="1" x14ac:dyDescent="0.35">
      <c r="B11" s="1" t="s">
        <v>1788</v>
      </c>
      <c r="C11" s="1" t="s">
        <v>23</v>
      </c>
      <c r="D11" s="1" t="s">
        <v>1781</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hidden="1" x14ac:dyDescent="0.35">
      <c r="B12" s="1" t="s">
        <v>1878</v>
      </c>
      <c r="C12" s="1" t="s">
        <v>1879</v>
      </c>
      <c r="D12" s="1" t="s">
        <v>1781</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1787</v>
      </c>
      <c r="N12" s="14" t="s">
        <v>1831</v>
      </c>
      <c r="O12" s="10" t="s">
        <v>1832</v>
      </c>
      <c r="P12" s="31" t="s">
        <v>1832</v>
      </c>
      <c r="Q12" s="17">
        <v>28.817457938277101</v>
      </c>
    </row>
    <row r="13" spans="2:17" hidden="1" x14ac:dyDescent="0.35">
      <c r="B13" s="1" t="s">
        <v>28</v>
      </c>
      <c r="C13" s="1" t="s">
        <v>1880</v>
      </c>
      <c r="D13" s="1" t="s">
        <v>1781</v>
      </c>
      <c r="E13" s="2">
        <v>37.471695287984204</v>
      </c>
      <c r="F13" s="1" t="s">
        <v>1786</v>
      </c>
      <c r="G13" s="2">
        <v>26.988295074633459</v>
      </c>
      <c r="H13" s="17">
        <v>28.680963095238091</v>
      </c>
      <c r="I13" s="1" t="s">
        <v>1786</v>
      </c>
      <c r="J13" s="29" t="s">
        <v>1881</v>
      </c>
      <c r="K13" s="10" t="s">
        <v>1832</v>
      </c>
      <c r="L13" s="10" t="s">
        <v>1832</v>
      </c>
      <c r="M13" s="10" t="s">
        <v>1832</v>
      </c>
      <c r="N13" s="10" t="s">
        <v>1832</v>
      </c>
      <c r="O13" s="10" t="s">
        <v>1832</v>
      </c>
      <c r="P13" s="10" t="s">
        <v>1832</v>
      </c>
      <c r="Q13" s="33">
        <v>25.854931134111101</v>
      </c>
    </row>
    <row r="14" spans="2:17" hidden="1" x14ac:dyDescent="0.35">
      <c r="B14" s="1" t="s">
        <v>1789</v>
      </c>
      <c r="C14" s="1" t="s">
        <v>1882</v>
      </c>
      <c r="D14" s="1" t="s">
        <v>1781</v>
      </c>
      <c r="E14" s="10" t="s">
        <v>1832</v>
      </c>
      <c r="F14" s="10" t="s">
        <v>1832</v>
      </c>
      <c r="G14" s="10" t="s">
        <v>1832</v>
      </c>
      <c r="H14" s="10" t="s">
        <v>1832</v>
      </c>
      <c r="I14" s="10" t="s">
        <v>1832</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hidden="1" x14ac:dyDescent="0.35">
      <c r="B15" s="1" t="s">
        <v>32</v>
      </c>
      <c r="C15" s="1" t="s">
        <v>31</v>
      </c>
      <c r="D15" s="1" t="s">
        <v>1781</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hidden="1" x14ac:dyDescent="0.35">
      <c r="B16" s="1" t="s">
        <v>44</v>
      </c>
      <c r="C16" s="1" t="s">
        <v>43</v>
      </c>
      <c r="D16" s="1" t="s">
        <v>1791</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hidden="1" x14ac:dyDescent="0.35">
      <c r="B17" s="1" t="s">
        <v>102</v>
      </c>
      <c r="C17" s="1" t="s">
        <v>99</v>
      </c>
      <c r="D17" s="1" t="s">
        <v>1791</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hidden="1" x14ac:dyDescent="0.35">
      <c r="B18" s="1" t="s">
        <v>97</v>
      </c>
      <c r="C18" s="1" t="s">
        <v>1792</v>
      </c>
      <c r="D18" s="1" t="s">
        <v>1781</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hidden="1" x14ac:dyDescent="0.35">
      <c r="B19" s="1" t="s">
        <v>26</v>
      </c>
      <c r="C19" s="1" t="s">
        <v>96</v>
      </c>
      <c r="D19" s="1" t="s">
        <v>1781</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hidden="1" x14ac:dyDescent="0.35">
      <c r="B20" s="1" t="s">
        <v>46</v>
      </c>
      <c r="C20" s="1" t="s">
        <v>101</v>
      </c>
      <c r="D20" s="1" t="s">
        <v>1781</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hidden="1" x14ac:dyDescent="0.35">
      <c r="B21" s="1" t="s">
        <v>107</v>
      </c>
      <c r="C21" s="1" t="s">
        <v>104</v>
      </c>
      <c r="D21" s="1" t="s">
        <v>1781</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hidden="1" x14ac:dyDescent="0.35">
      <c r="B22" s="1" t="s">
        <v>84</v>
      </c>
      <c r="C22" s="1" t="s">
        <v>1793</v>
      </c>
      <c r="D22" s="1" t="s">
        <v>1781</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1786</v>
      </c>
      <c r="Q22" s="17">
        <v>28.016497698915444</v>
      </c>
    </row>
    <row r="23" spans="2:17" hidden="1" x14ac:dyDescent="0.35">
      <c r="B23" s="1" t="s">
        <v>80</v>
      </c>
      <c r="C23" s="1" t="s">
        <v>109</v>
      </c>
      <c r="D23" s="1" t="s">
        <v>1781</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hidden="1" x14ac:dyDescent="0.35">
      <c r="B24" s="1" t="s">
        <v>49</v>
      </c>
      <c r="C24" s="1" t="s">
        <v>111</v>
      </c>
      <c r="D24" s="1" t="s">
        <v>1781</v>
      </c>
      <c r="E24" s="2">
        <v>39.729471198735894</v>
      </c>
      <c r="F24" s="17">
        <v>36.071131270109085</v>
      </c>
      <c r="G24" s="2">
        <v>37.286684947845515</v>
      </c>
      <c r="H24" s="17">
        <v>37.88880357319924</v>
      </c>
      <c r="I24" s="17">
        <v>31.579194532488842</v>
      </c>
      <c r="J24" s="1" t="s">
        <v>1786</v>
      </c>
      <c r="K24" s="10">
        <v>45.857646621208026</v>
      </c>
      <c r="L24" s="12">
        <v>31.074956094271847</v>
      </c>
      <c r="M24" s="10">
        <v>30.812293031562135</v>
      </c>
      <c r="N24" s="10">
        <v>37.20807114153763</v>
      </c>
      <c r="O24" s="30">
        <v>30.389885098534553</v>
      </c>
      <c r="P24" s="19">
        <v>37.626552770997755</v>
      </c>
      <c r="Q24" s="17">
        <v>33.4398147237142</v>
      </c>
    </row>
    <row r="25" spans="2:17" hidden="1" x14ac:dyDescent="0.35">
      <c r="B25" s="1" t="s">
        <v>52</v>
      </c>
      <c r="C25" s="1" t="s">
        <v>1883</v>
      </c>
      <c r="D25" s="1" t="s">
        <v>1781</v>
      </c>
      <c r="E25" s="2">
        <v>39.568187349447506</v>
      </c>
      <c r="F25" s="2">
        <v>41.634597772278433</v>
      </c>
      <c r="G25" s="2">
        <v>36.943545488411118</v>
      </c>
      <c r="H25" s="17">
        <v>33.482454935279499</v>
      </c>
      <c r="I25" s="17">
        <v>29.731214738510989</v>
      </c>
      <c r="J25" s="17">
        <v>31.790981366466063</v>
      </c>
      <c r="K25" s="1" t="s">
        <v>1786</v>
      </c>
      <c r="L25" s="12">
        <v>29.876467438726312</v>
      </c>
      <c r="M25" s="1" t="s">
        <v>1786</v>
      </c>
      <c r="N25" s="1" t="s">
        <v>1786</v>
      </c>
      <c r="O25" s="1" t="s">
        <v>1786</v>
      </c>
      <c r="P25" s="1" t="s">
        <v>1786</v>
      </c>
      <c r="Q25" s="17">
        <v>31.694378235206301</v>
      </c>
    </row>
    <row r="26" spans="2:17" hidden="1" x14ac:dyDescent="0.35">
      <c r="B26" s="1" t="s">
        <v>1794</v>
      </c>
      <c r="C26" s="1" t="s">
        <v>115</v>
      </c>
      <c r="D26" s="1" t="s">
        <v>1781</v>
      </c>
      <c r="E26" s="2">
        <v>35.131358675238843</v>
      </c>
      <c r="F26" s="17">
        <v>30.233902497199374</v>
      </c>
      <c r="G26" s="2">
        <v>28.969303491987944</v>
      </c>
      <c r="H26" s="17">
        <v>24.92054022943065</v>
      </c>
      <c r="I26" s="17">
        <v>21.575368245851799</v>
      </c>
      <c r="J26" s="1" t="s">
        <v>1786</v>
      </c>
      <c r="K26" s="10">
        <v>27.480458390181322</v>
      </c>
      <c r="L26" s="15" t="s">
        <v>1787</v>
      </c>
      <c r="M26" s="10">
        <v>33.503260567568475</v>
      </c>
      <c r="N26" s="10">
        <v>33.522907746882211</v>
      </c>
      <c r="O26" s="30">
        <v>25.736180421884942</v>
      </c>
      <c r="P26" s="19">
        <v>34.839062320189804</v>
      </c>
      <c r="Q26" s="17">
        <v>27.519847860536633</v>
      </c>
    </row>
    <row r="27" spans="2:17" hidden="1" x14ac:dyDescent="0.35">
      <c r="B27" s="1" t="s">
        <v>122</v>
      </c>
      <c r="C27" s="1" t="s">
        <v>117</v>
      </c>
      <c r="D27" s="1" t="s">
        <v>1781</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hidden="1" x14ac:dyDescent="0.35">
      <c r="B28" s="1" t="s">
        <v>1795</v>
      </c>
      <c r="C28" s="1" t="s">
        <v>1796</v>
      </c>
      <c r="D28" s="1" t="s">
        <v>1781</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hidden="1" x14ac:dyDescent="0.35">
      <c r="B29" s="1" t="s">
        <v>1797</v>
      </c>
      <c r="C29" s="1" t="s">
        <v>1798</v>
      </c>
      <c r="D29" s="1" t="s">
        <v>1781</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hidden="1" x14ac:dyDescent="0.35">
      <c r="B30" s="1" t="s">
        <v>1799</v>
      </c>
      <c r="C30" s="1" t="s">
        <v>1800</v>
      </c>
      <c r="D30" s="1" t="s">
        <v>1781</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hidden="1" x14ac:dyDescent="0.35">
      <c r="B31" s="1" t="s">
        <v>149</v>
      </c>
      <c r="C31" s="1" t="s">
        <v>148</v>
      </c>
      <c r="D31" s="1" t="s">
        <v>1781</v>
      </c>
      <c r="E31" s="2">
        <v>56.819964962633115</v>
      </c>
      <c r="F31" s="2">
        <v>52.865325465835454</v>
      </c>
      <c r="G31" s="1" t="s">
        <v>1786</v>
      </c>
      <c r="H31" s="17">
        <v>46.004001593309177</v>
      </c>
      <c r="I31" s="17">
        <v>46.47171613824024</v>
      </c>
      <c r="J31" s="17">
        <v>49.725149031305193</v>
      </c>
      <c r="K31" s="10">
        <v>51.817440713667708</v>
      </c>
      <c r="L31" s="12">
        <v>42.810143375569055</v>
      </c>
      <c r="M31" s="10">
        <v>50.535325545054562</v>
      </c>
      <c r="N31" s="10">
        <v>44.516419287630569</v>
      </c>
      <c r="O31" s="15" t="s">
        <v>1787</v>
      </c>
      <c r="P31" s="19">
        <v>49.699155902146671</v>
      </c>
      <c r="Q31" s="17">
        <v>45.687611707431429</v>
      </c>
    </row>
    <row r="32" spans="2:17" hidden="1" x14ac:dyDescent="0.35">
      <c r="B32" s="1" t="s">
        <v>1801</v>
      </c>
      <c r="C32" s="1" t="s">
        <v>1802</v>
      </c>
      <c r="D32" s="1" t="s">
        <v>1781</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1787</v>
      </c>
      <c r="P32" s="19">
        <v>27.24116554556781</v>
      </c>
      <c r="Q32" s="17">
        <v>25.779547252815505</v>
      </c>
    </row>
    <row r="33" spans="2:17" hidden="1" x14ac:dyDescent="0.35">
      <c r="B33" s="1" t="s">
        <v>156</v>
      </c>
      <c r="C33" s="1" t="s">
        <v>144</v>
      </c>
      <c r="D33" s="1" t="s">
        <v>1781</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hidden="1" x14ac:dyDescent="0.35">
      <c r="B34" s="1" t="s">
        <v>159</v>
      </c>
      <c r="C34" s="1" t="s">
        <v>147</v>
      </c>
      <c r="D34" s="1" t="s">
        <v>1781</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1787</v>
      </c>
      <c r="Q34" s="17">
        <v>25.047201959655627</v>
      </c>
    </row>
    <row r="35" spans="2:17" hidden="1" x14ac:dyDescent="0.35">
      <c r="B35" s="1" t="s">
        <v>162</v>
      </c>
      <c r="C35" s="1" t="s">
        <v>151</v>
      </c>
      <c r="D35" s="1" t="s">
        <v>1781</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hidden="1" x14ac:dyDescent="0.35">
      <c r="B36" s="1" t="s">
        <v>124</v>
      </c>
      <c r="C36" s="1" t="s">
        <v>1803</v>
      </c>
      <c r="D36" s="1" t="s">
        <v>1781</v>
      </c>
      <c r="E36" s="2">
        <v>33.128195067650331</v>
      </c>
      <c r="F36" s="17">
        <v>41.065754297924748</v>
      </c>
      <c r="G36" s="2">
        <v>38.34877540784769</v>
      </c>
      <c r="H36" s="17">
        <v>41.149993846151943</v>
      </c>
      <c r="I36" s="17">
        <v>36.386942004561163</v>
      </c>
      <c r="J36" s="17">
        <v>32.882199155695233</v>
      </c>
      <c r="K36" s="1" t="s">
        <v>1786</v>
      </c>
      <c r="L36" s="12">
        <v>26.081123299690184</v>
      </c>
      <c r="M36" s="10">
        <v>29.751956246744037</v>
      </c>
      <c r="N36" s="1" t="s">
        <v>1786</v>
      </c>
      <c r="O36" s="30">
        <v>41.404802715147476</v>
      </c>
      <c r="P36" s="19">
        <v>33.579178158298959</v>
      </c>
      <c r="Q36" s="17">
        <v>32.901439578573189</v>
      </c>
    </row>
    <row r="37" spans="2:17" x14ac:dyDescent="0.35">
      <c r="B37" s="1" t="s">
        <v>143</v>
      </c>
      <c r="C37" s="1" t="s">
        <v>158</v>
      </c>
      <c r="D37" s="1" t="s">
        <v>1791</v>
      </c>
      <c r="E37" s="1" t="s">
        <v>1786</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hidden="1" x14ac:dyDescent="0.35">
      <c r="B38" s="1" t="s">
        <v>95</v>
      </c>
      <c r="C38" s="1" t="s">
        <v>161</v>
      </c>
      <c r="D38" s="1" t="s">
        <v>1791</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1781</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1791</v>
      </c>
      <c r="E40" s="2">
        <v>29.879428847153655</v>
      </c>
      <c r="F40" s="17">
        <v>30.393371963638522</v>
      </c>
      <c r="G40" s="15" t="s">
        <v>1787</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1791</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1791</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1791</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1781</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1791</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1791</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1884</v>
      </c>
      <c r="C47" s="1" t="s">
        <v>1885</v>
      </c>
      <c r="D47" s="1" t="s">
        <v>1791</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1831</v>
      </c>
      <c r="O47" s="10" t="s">
        <v>1832</v>
      </c>
      <c r="P47" s="10" t="s">
        <v>1832</v>
      </c>
      <c r="Q47" s="17">
        <v>27.702904033440703</v>
      </c>
    </row>
    <row r="48" spans="2:17" x14ac:dyDescent="0.35">
      <c r="B48" s="1" t="s">
        <v>133</v>
      </c>
      <c r="C48" s="1" t="s">
        <v>186</v>
      </c>
      <c r="D48" s="1" t="s">
        <v>1791</v>
      </c>
      <c r="E48" s="2">
        <v>29.57578966643861</v>
      </c>
      <c r="F48" s="2">
        <v>36.192100161463301</v>
      </c>
      <c r="G48" s="1" t="s">
        <v>1786</v>
      </c>
      <c r="H48" s="1" t="s">
        <v>1786</v>
      </c>
      <c r="I48" s="1" t="s">
        <v>1786</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hidden="1" x14ac:dyDescent="0.35">
      <c r="B49" s="1" t="s">
        <v>30</v>
      </c>
      <c r="C49" s="1" t="s">
        <v>189</v>
      </c>
      <c r="D49" s="1" t="s">
        <v>1791</v>
      </c>
      <c r="E49" s="2">
        <v>14.486276020786931</v>
      </c>
      <c r="F49" s="2">
        <v>17.105100208664147</v>
      </c>
      <c r="G49" s="2">
        <v>13.290319448234953</v>
      </c>
      <c r="H49" s="9">
        <v>13.233171380897822</v>
      </c>
      <c r="I49" s="1" t="s">
        <v>1786</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1781</v>
      </c>
      <c r="E50" s="2">
        <v>36.746510357115703</v>
      </c>
      <c r="F50" s="2">
        <v>31.835460453099422</v>
      </c>
      <c r="G50" s="2">
        <v>31.579823368892008</v>
      </c>
      <c r="H50" s="1" t="s">
        <v>1786</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1791</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1804</v>
      </c>
      <c r="C52" s="1" t="s">
        <v>1805</v>
      </c>
      <c r="D52" s="1" t="s">
        <v>1791</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1806</v>
      </c>
      <c r="C53" s="1" t="s">
        <v>1807</v>
      </c>
      <c r="D53" s="1" t="s">
        <v>1791</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hidden="1" x14ac:dyDescent="0.35">
      <c r="B54" s="1" t="s">
        <v>64</v>
      </c>
      <c r="C54" s="1" t="s">
        <v>125</v>
      </c>
      <c r="D54" s="1" t="s">
        <v>1808</v>
      </c>
      <c r="E54" s="2">
        <v>50.025052402388624</v>
      </c>
      <c r="F54" s="17">
        <v>40.961971062767169</v>
      </c>
      <c r="G54" s="2">
        <v>30.94443748139917</v>
      </c>
      <c r="H54" s="17">
        <v>37.429199618861972</v>
      </c>
      <c r="I54" s="17">
        <v>27.886434989588366</v>
      </c>
      <c r="J54" s="17">
        <v>26.658105221324476</v>
      </c>
      <c r="K54" s="10">
        <v>33.961312165639235</v>
      </c>
      <c r="L54" s="1" t="s">
        <v>1786</v>
      </c>
      <c r="M54" s="12">
        <v>43.287815259441842</v>
      </c>
      <c r="N54" s="1" t="s">
        <v>1786</v>
      </c>
      <c r="O54" s="30">
        <v>40.593026589595375</v>
      </c>
      <c r="P54" s="19">
        <v>45.886996745510288</v>
      </c>
      <c r="Q54" s="17">
        <v>35.065920431322837</v>
      </c>
    </row>
    <row r="55" spans="2:17" x14ac:dyDescent="0.35">
      <c r="B55" s="1" t="s">
        <v>146</v>
      </c>
      <c r="C55" s="1" t="s">
        <v>197</v>
      </c>
      <c r="D55" s="1" t="s">
        <v>1781</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hidden="1" x14ac:dyDescent="0.35">
      <c r="B56" s="1" t="s">
        <v>1829</v>
      </c>
      <c r="C56" s="1" t="s">
        <v>1830</v>
      </c>
      <c r="D56" s="1" t="s">
        <v>1781</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hidden="1" x14ac:dyDescent="0.35">
      <c r="B57" s="1" t="s">
        <v>1886</v>
      </c>
      <c r="C57" s="1" t="s">
        <v>1887</v>
      </c>
      <c r="D57" s="1" t="s">
        <v>1781</v>
      </c>
      <c r="E57" s="2">
        <v>28.413308826795646</v>
      </c>
      <c r="F57" s="14" t="s">
        <v>1831</v>
      </c>
      <c r="G57" s="10" t="s">
        <v>1832</v>
      </c>
      <c r="H57" s="10" t="s">
        <v>1832</v>
      </c>
      <c r="I57" s="10" t="s">
        <v>1832</v>
      </c>
      <c r="J57" s="10" t="s">
        <v>1832</v>
      </c>
      <c r="K57" s="10" t="s">
        <v>1832</v>
      </c>
      <c r="L57" s="10" t="s">
        <v>1832</v>
      </c>
      <c r="M57" s="10" t="s">
        <v>1832</v>
      </c>
      <c r="N57" s="10" t="s">
        <v>1832</v>
      </c>
      <c r="O57" s="10" t="s">
        <v>1832</v>
      </c>
      <c r="P57" s="10" t="s">
        <v>1832</v>
      </c>
      <c r="Q57" s="17">
        <v>26.424377208919953</v>
      </c>
    </row>
    <row r="58" spans="2:17" hidden="1" x14ac:dyDescent="0.35">
      <c r="B58" s="1" t="s">
        <v>1888</v>
      </c>
      <c r="C58" s="1" t="s">
        <v>1889</v>
      </c>
      <c r="D58" s="1" t="s">
        <v>1791</v>
      </c>
      <c r="E58" s="10">
        <v>20.66348792962874</v>
      </c>
      <c r="F58" s="14" t="s">
        <v>1831</v>
      </c>
      <c r="G58" s="10" t="s">
        <v>1832</v>
      </c>
      <c r="H58" s="10" t="s">
        <v>1832</v>
      </c>
      <c r="I58" s="10" t="s">
        <v>1832</v>
      </c>
      <c r="J58" s="10" t="s">
        <v>1832</v>
      </c>
      <c r="K58" s="10" t="s">
        <v>1832</v>
      </c>
      <c r="L58" s="10" t="s">
        <v>1832</v>
      </c>
      <c r="M58" s="10" t="s">
        <v>1832</v>
      </c>
      <c r="N58" s="10" t="s">
        <v>1832</v>
      </c>
      <c r="O58" s="10" t="s">
        <v>1832</v>
      </c>
      <c r="P58" s="10" t="s">
        <v>1832</v>
      </c>
      <c r="Q58" s="17">
        <v>19.217043774554728</v>
      </c>
    </row>
    <row r="59" spans="2:17" hidden="1" x14ac:dyDescent="0.35">
      <c r="B59" s="1" t="s">
        <v>152</v>
      </c>
      <c r="C59" s="1" t="s">
        <v>1890</v>
      </c>
      <c r="D59" s="1" t="s">
        <v>1781</v>
      </c>
      <c r="E59" s="10" t="s">
        <v>1832</v>
      </c>
      <c r="F59" s="10" t="s">
        <v>1832</v>
      </c>
      <c r="G59" s="10" t="s">
        <v>1832</v>
      </c>
      <c r="H59" s="10" t="s">
        <v>1832</v>
      </c>
      <c r="I59" s="10" t="s">
        <v>1832</v>
      </c>
      <c r="J59" s="10" t="s">
        <v>1832</v>
      </c>
      <c r="K59" s="10" t="s">
        <v>1832</v>
      </c>
      <c r="L59" s="10" t="s">
        <v>1832</v>
      </c>
      <c r="M59" s="10" t="s">
        <v>1832</v>
      </c>
      <c r="N59" s="2">
        <v>51.489201096282166</v>
      </c>
      <c r="O59" s="30">
        <v>51.294194201343338</v>
      </c>
      <c r="P59" s="19">
        <v>48.758681453850386</v>
      </c>
      <c r="Q59" s="17">
        <v>42.669365450048801</v>
      </c>
    </row>
    <row r="60" spans="2:17" hidden="1" x14ac:dyDescent="0.35">
      <c r="B60" s="1" t="s">
        <v>1833</v>
      </c>
      <c r="C60" s="1" t="s">
        <v>1891</v>
      </c>
      <c r="D60" s="1" t="s">
        <v>1781</v>
      </c>
      <c r="E60" s="10" t="s">
        <v>1832</v>
      </c>
      <c r="F60" s="10" t="s">
        <v>1832</v>
      </c>
      <c r="G60" s="10" t="s">
        <v>1832</v>
      </c>
      <c r="H60" s="10" t="s">
        <v>1832</v>
      </c>
      <c r="I60" s="10" t="s">
        <v>1832</v>
      </c>
      <c r="J60" s="10" t="s">
        <v>1832</v>
      </c>
      <c r="K60" s="10" t="s">
        <v>1832</v>
      </c>
      <c r="L60" s="10" t="s">
        <v>1832</v>
      </c>
      <c r="M60" s="10" t="s">
        <v>1832</v>
      </c>
      <c r="N60" s="2">
        <v>27.073661284263501</v>
      </c>
      <c r="O60" s="30">
        <v>26.674191128310145</v>
      </c>
      <c r="P60" s="19">
        <v>24.613898432850053</v>
      </c>
      <c r="Q60" s="17">
        <v>22.064143872150598</v>
      </c>
    </row>
    <row r="65" spans="2:2" x14ac:dyDescent="0.35">
      <c r="B65">
        <f>40*0.9</f>
        <v>36</v>
      </c>
    </row>
  </sheetData>
  <autoFilter ref="B4:Q60" xr:uid="{00000000-0001-0000-0500-000000000000}">
    <filterColumn colId="0">
      <filters>
        <filter val="BEL"/>
        <filter val="CC"/>
        <filter val="DD(A)"/>
        <filter val="DD(B)"/>
        <filter val="LR13"/>
        <filter val="MC"/>
        <filter val="NH"/>
        <filter val="OX"/>
        <filter val="PA"/>
        <filter val="PC(A)"/>
        <filter val="PC(B)"/>
        <filter val="SC(A)"/>
        <filter val="SC(B)"/>
        <filter val="SC(C)"/>
        <filter val="SSQ"/>
        <filter val="WA"/>
      </filters>
    </filterColumn>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C86" sqref="C86"/>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1892</v>
      </c>
      <c r="F2" s="95"/>
      <c r="G2" s="95"/>
      <c r="H2" s="95"/>
      <c r="I2" s="95"/>
      <c r="J2" s="95"/>
      <c r="K2" s="95"/>
      <c r="L2" s="95"/>
      <c r="M2" s="95"/>
      <c r="N2" s="95"/>
      <c r="O2" s="95"/>
      <c r="P2" s="95"/>
      <c r="Q2" s="96"/>
    </row>
    <row r="3" spans="2:17" x14ac:dyDescent="0.35">
      <c r="B3" s="3"/>
      <c r="C3" s="4"/>
      <c r="D3" s="3"/>
      <c r="E3" s="54" t="s">
        <v>1761</v>
      </c>
      <c r="F3" s="54"/>
      <c r="G3" s="54"/>
      <c r="H3" s="54"/>
      <c r="I3" s="54"/>
      <c r="J3" s="54"/>
      <c r="K3" s="54"/>
      <c r="L3" s="54"/>
      <c r="M3" s="54"/>
      <c r="N3" s="54"/>
      <c r="O3" s="54"/>
      <c r="P3" s="97"/>
      <c r="Q3" s="7" t="s">
        <v>1761</v>
      </c>
    </row>
    <row r="4" spans="2:17" x14ac:dyDescent="0.35">
      <c r="B4" s="137" t="s">
        <v>1</v>
      </c>
      <c r="C4" s="138" t="s">
        <v>1762</v>
      </c>
      <c r="D4" s="138" t="s">
        <v>1763</v>
      </c>
      <c r="E4" s="139" t="s">
        <v>1893</v>
      </c>
      <c r="F4" s="139" t="s">
        <v>1894</v>
      </c>
      <c r="G4" s="139" t="s">
        <v>1895</v>
      </c>
      <c r="H4" s="139" t="s">
        <v>1896</v>
      </c>
      <c r="I4" s="139" t="s">
        <v>1897</v>
      </c>
      <c r="J4" s="139" t="s">
        <v>1898</v>
      </c>
      <c r="K4" s="139" t="s">
        <v>1899</v>
      </c>
      <c r="L4" s="139" t="s">
        <v>1900</v>
      </c>
      <c r="M4" s="139" t="s">
        <v>1901</v>
      </c>
      <c r="N4" s="139" t="s">
        <v>1902</v>
      </c>
      <c r="O4" s="139" t="s">
        <v>1903</v>
      </c>
      <c r="P4" s="139" t="s">
        <v>1904</v>
      </c>
      <c r="Q4" s="160" t="s">
        <v>1905</v>
      </c>
    </row>
    <row r="5" spans="2:17" hidden="1" x14ac:dyDescent="0.35">
      <c r="B5" s="80" t="s">
        <v>78</v>
      </c>
      <c r="C5" s="1" t="s">
        <v>1780</v>
      </c>
      <c r="D5" s="1" t="s">
        <v>1781</v>
      </c>
      <c r="E5" s="2" t="s">
        <v>1786</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hidden="1" x14ac:dyDescent="0.35">
      <c r="B6" s="80" t="s">
        <v>74</v>
      </c>
      <c r="C6" s="1" t="s">
        <v>1782</v>
      </c>
      <c r="D6" s="1" t="s">
        <v>1781</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hidden="1" x14ac:dyDescent="0.35">
      <c r="B7" s="80" t="s">
        <v>58</v>
      </c>
      <c r="C7" s="1" t="s">
        <v>1783</v>
      </c>
      <c r="D7" s="1" t="s">
        <v>1781</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hidden="1" x14ac:dyDescent="0.35">
      <c r="B8" s="80" t="s">
        <v>1784</v>
      </c>
      <c r="C8" s="1" t="s">
        <v>1906</v>
      </c>
      <c r="D8" s="1"/>
      <c r="E8" s="2" t="s">
        <v>1832</v>
      </c>
      <c r="F8" s="17" t="s">
        <v>1832</v>
      </c>
      <c r="G8" s="17" t="s">
        <v>1832</v>
      </c>
      <c r="H8" s="17" t="s">
        <v>1832</v>
      </c>
      <c r="I8" s="17" t="s">
        <v>1832</v>
      </c>
      <c r="J8" s="17" t="s">
        <v>1832</v>
      </c>
      <c r="K8" s="10" t="s">
        <v>1786</v>
      </c>
      <c r="L8" s="12">
        <v>48.487224807400345</v>
      </c>
      <c r="M8" s="10">
        <v>56.780179840684269</v>
      </c>
      <c r="N8" s="11">
        <v>49.3</v>
      </c>
      <c r="O8" s="10">
        <v>65.180000000000007</v>
      </c>
      <c r="P8" s="11" t="s">
        <v>1786</v>
      </c>
      <c r="Q8" s="287">
        <v>55.017565543544499</v>
      </c>
    </row>
    <row r="9" spans="2:17" hidden="1" x14ac:dyDescent="0.35">
      <c r="B9" s="80" t="s">
        <v>34</v>
      </c>
      <c r="C9" s="1" t="s">
        <v>47</v>
      </c>
      <c r="D9" s="1" t="s">
        <v>1781</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hidden="1" x14ac:dyDescent="0.35">
      <c r="B10" s="80" t="s">
        <v>13</v>
      </c>
      <c r="C10" s="1" t="s">
        <v>12</v>
      </c>
      <c r="D10" s="1" t="s">
        <v>1781</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hidden="1" x14ac:dyDescent="0.35">
      <c r="B11" s="80" t="s">
        <v>1788</v>
      </c>
      <c r="C11" s="1" t="s">
        <v>23</v>
      </c>
      <c r="D11" s="1" t="s">
        <v>1781</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hidden="1" x14ac:dyDescent="0.35">
      <c r="B12" s="80" t="s">
        <v>1878</v>
      </c>
      <c r="C12" s="1" t="s">
        <v>1907</v>
      </c>
      <c r="D12" s="1" t="s">
        <v>1781</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hidden="1" x14ac:dyDescent="0.35">
      <c r="B13" s="80" t="s">
        <v>28</v>
      </c>
      <c r="C13" s="1" t="s">
        <v>27</v>
      </c>
      <c r="D13" s="1" t="s">
        <v>1781</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hidden="1" x14ac:dyDescent="0.35">
      <c r="B14" s="80" t="s">
        <v>32</v>
      </c>
      <c r="C14" s="1" t="s">
        <v>31</v>
      </c>
      <c r="D14" s="1" t="s">
        <v>1781</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hidden="1" x14ac:dyDescent="0.35">
      <c r="B15" s="80" t="s">
        <v>44</v>
      </c>
      <c r="C15" s="1" t="s">
        <v>1908</v>
      </c>
      <c r="D15" s="1" t="s">
        <v>1791</v>
      </c>
      <c r="E15" s="2">
        <v>40.6</v>
      </c>
      <c r="F15" s="2">
        <v>39.112186888498087</v>
      </c>
      <c r="G15" s="15" t="s">
        <v>1787</v>
      </c>
      <c r="H15" s="16" t="s">
        <v>1787</v>
      </c>
      <c r="I15" s="16" t="s">
        <v>1787</v>
      </c>
      <c r="J15" s="17">
        <v>30.484419150581893</v>
      </c>
      <c r="K15" s="10" t="s">
        <v>1786</v>
      </c>
      <c r="L15" s="12">
        <v>32.056038781586665</v>
      </c>
      <c r="M15" s="10">
        <v>26.116943278295725</v>
      </c>
      <c r="N15" s="11">
        <v>35.31</v>
      </c>
      <c r="O15" s="10">
        <v>40.46</v>
      </c>
      <c r="P15" s="10">
        <v>43.616794237260301</v>
      </c>
      <c r="Q15" s="287">
        <v>29.478509916047599</v>
      </c>
    </row>
    <row r="16" spans="2:17" hidden="1" x14ac:dyDescent="0.35">
      <c r="B16" s="80" t="s">
        <v>102</v>
      </c>
      <c r="C16" s="1" t="s">
        <v>99</v>
      </c>
      <c r="D16" s="1" t="s">
        <v>1791</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hidden="1" x14ac:dyDescent="0.35">
      <c r="B17" s="80" t="s">
        <v>97</v>
      </c>
      <c r="C17" s="1" t="s">
        <v>1792</v>
      </c>
      <c r="D17" s="1" t="s">
        <v>1781</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hidden="1" x14ac:dyDescent="0.35">
      <c r="B18" s="80" t="s">
        <v>26</v>
      </c>
      <c r="C18" s="1" t="s">
        <v>96</v>
      </c>
      <c r="D18" s="1" t="s">
        <v>1781</v>
      </c>
      <c r="E18" s="2">
        <v>39.99</v>
      </c>
      <c r="F18" s="17">
        <v>35.986706177373193</v>
      </c>
      <c r="G18" s="2">
        <v>25.13837050974367</v>
      </c>
      <c r="H18" s="17">
        <v>27.49</v>
      </c>
      <c r="I18" s="17">
        <v>22.77412086514363</v>
      </c>
      <c r="J18" s="17">
        <v>24.264842717442161</v>
      </c>
      <c r="K18" s="10" t="s">
        <v>1786</v>
      </c>
      <c r="L18" s="12">
        <v>27.616962727014034</v>
      </c>
      <c r="M18" s="11" t="s">
        <v>1786</v>
      </c>
      <c r="N18" s="11">
        <v>28.74</v>
      </c>
      <c r="O18" s="10">
        <v>22.99</v>
      </c>
      <c r="P18" s="10">
        <v>34.931737239319681</v>
      </c>
      <c r="Q18" s="287">
        <v>25.223278400535161</v>
      </c>
    </row>
    <row r="19" spans="2:17" hidden="1" x14ac:dyDescent="0.35">
      <c r="B19" s="80" t="s">
        <v>46</v>
      </c>
      <c r="C19" s="1" t="s">
        <v>101</v>
      </c>
      <c r="D19" s="1" t="s">
        <v>1781</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hidden="1" x14ac:dyDescent="0.35">
      <c r="B20" s="80" t="s">
        <v>107</v>
      </c>
      <c r="C20" s="1" t="s">
        <v>104</v>
      </c>
      <c r="D20" s="1" t="s">
        <v>1781</v>
      </c>
      <c r="E20" s="2">
        <v>39.33</v>
      </c>
      <c r="F20" s="17">
        <v>37.564796245719876</v>
      </c>
      <c r="G20" s="2">
        <v>37.48775668448809</v>
      </c>
      <c r="H20" s="17">
        <v>33.07</v>
      </c>
      <c r="I20" s="17">
        <v>31.835027489689264</v>
      </c>
      <c r="J20" s="17" t="s">
        <v>1786</v>
      </c>
      <c r="K20" s="10">
        <v>12.614784306364081</v>
      </c>
      <c r="L20" s="12">
        <v>14.736028979547159</v>
      </c>
      <c r="M20" s="10">
        <v>35.141367369104664</v>
      </c>
      <c r="N20" s="11">
        <v>6.04</v>
      </c>
      <c r="O20" s="10">
        <v>33.4</v>
      </c>
      <c r="P20" s="10">
        <v>34.440019807880859</v>
      </c>
      <c r="Q20" s="287">
        <v>24.965819033457336</v>
      </c>
    </row>
    <row r="21" spans="2:17" hidden="1" x14ac:dyDescent="0.35">
      <c r="B21" s="80" t="s">
        <v>84</v>
      </c>
      <c r="C21" s="1" t="s">
        <v>1793</v>
      </c>
      <c r="D21" s="1" t="s">
        <v>1781</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hidden="1" x14ac:dyDescent="0.35">
      <c r="B22" s="80" t="s">
        <v>80</v>
      </c>
      <c r="C22" s="1" t="s">
        <v>109</v>
      </c>
      <c r="D22" s="1" t="s">
        <v>1781</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hidden="1" x14ac:dyDescent="0.35">
      <c r="B23" s="80" t="s">
        <v>49</v>
      </c>
      <c r="C23" s="1" t="s">
        <v>111</v>
      </c>
      <c r="D23" s="1" t="s">
        <v>1781</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hidden="1" x14ac:dyDescent="0.35">
      <c r="B24" s="80" t="s">
        <v>52</v>
      </c>
      <c r="C24" s="1" t="s">
        <v>1883</v>
      </c>
      <c r="D24" s="1" t="s">
        <v>1781</v>
      </c>
      <c r="E24" s="2" t="s">
        <v>1786</v>
      </c>
      <c r="F24" s="2" t="s">
        <v>1786</v>
      </c>
      <c r="G24" s="2">
        <v>42.650651463383561</v>
      </c>
      <c r="H24" s="17" t="s">
        <v>1786</v>
      </c>
      <c r="I24" s="17" t="s">
        <v>1786</v>
      </c>
      <c r="J24" s="17" t="s">
        <v>1786</v>
      </c>
      <c r="K24" s="10" t="s">
        <v>1786</v>
      </c>
      <c r="L24" s="12">
        <v>36.896306458247857</v>
      </c>
      <c r="M24" s="10">
        <v>38.58344992969424</v>
      </c>
      <c r="N24" s="11">
        <v>36.58</v>
      </c>
      <c r="O24" s="10">
        <v>45.11</v>
      </c>
      <c r="P24" s="10">
        <v>47.484891950247849</v>
      </c>
      <c r="Q24" s="287">
        <v>39.475894093984898</v>
      </c>
    </row>
    <row r="25" spans="2:17" hidden="1" x14ac:dyDescent="0.35">
      <c r="B25" s="80" t="s">
        <v>1794</v>
      </c>
      <c r="C25" s="1" t="s">
        <v>115</v>
      </c>
      <c r="D25" s="1" t="s">
        <v>1781</v>
      </c>
      <c r="E25" s="2">
        <v>43.7</v>
      </c>
      <c r="F25" s="17">
        <v>39.775477764265368</v>
      </c>
      <c r="G25" s="2" t="s">
        <v>1786</v>
      </c>
      <c r="H25" s="17" t="s">
        <v>1786</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hidden="1" x14ac:dyDescent="0.35">
      <c r="B26" s="80" t="s">
        <v>122</v>
      </c>
      <c r="C26" s="1" t="s">
        <v>117</v>
      </c>
      <c r="D26" s="1" t="s">
        <v>1781</v>
      </c>
      <c r="E26" s="2">
        <v>47.13</v>
      </c>
      <c r="F26" s="2" t="s">
        <v>1786</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hidden="1" x14ac:dyDescent="0.35">
      <c r="B27" s="80" t="s">
        <v>135</v>
      </c>
      <c r="C27" s="1" t="s">
        <v>1909</v>
      </c>
      <c r="D27" s="1" t="s">
        <v>1781</v>
      </c>
      <c r="E27" s="2">
        <v>57.53</v>
      </c>
      <c r="F27" s="17">
        <v>49.487294126413943</v>
      </c>
      <c r="G27" s="2">
        <v>40.630306907904753</v>
      </c>
      <c r="H27" s="17">
        <v>36.43</v>
      </c>
      <c r="I27" s="17">
        <v>40.620166650596765</v>
      </c>
      <c r="J27" s="17">
        <v>44.753460717493624</v>
      </c>
      <c r="K27" s="29" t="s">
        <v>1881</v>
      </c>
      <c r="L27" s="11" t="s">
        <v>1832</v>
      </c>
      <c r="M27" s="11" t="s">
        <v>1832</v>
      </c>
      <c r="N27" s="11" t="s">
        <v>1832</v>
      </c>
      <c r="O27" s="10" t="s">
        <v>1832</v>
      </c>
      <c r="P27" s="10" t="s">
        <v>1832</v>
      </c>
      <c r="Q27" s="287">
        <v>34.169143300236001</v>
      </c>
    </row>
    <row r="28" spans="2:17" hidden="1" x14ac:dyDescent="0.35">
      <c r="B28" s="80" t="s">
        <v>138</v>
      </c>
      <c r="C28" s="1" t="s">
        <v>1910</v>
      </c>
      <c r="D28" s="1" t="s">
        <v>1781</v>
      </c>
      <c r="E28" s="2">
        <v>61.2</v>
      </c>
      <c r="F28" s="17">
        <v>53.005552266237721</v>
      </c>
      <c r="G28" s="2">
        <v>42.097370541793389</v>
      </c>
      <c r="H28" s="17">
        <v>38.409999999999997</v>
      </c>
      <c r="I28" s="17">
        <v>37.898886179962901</v>
      </c>
      <c r="J28" s="17">
        <v>38.431079027897034</v>
      </c>
      <c r="K28" s="29" t="s">
        <v>1881</v>
      </c>
      <c r="L28" s="11" t="s">
        <v>1832</v>
      </c>
      <c r="M28" s="11" t="s">
        <v>1832</v>
      </c>
      <c r="N28" s="11" t="s">
        <v>1832</v>
      </c>
      <c r="O28" s="10" t="s">
        <v>1832</v>
      </c>
      <c r="P28" s="10" t="s">
        <v>1832</v>
      </c>
      <c r="Q28" s="287">
        <v>34.370981850910802</v>
      </c>
    </row>
    <row r="29" spans="2:17" hidden="1" x14ac:dyDescent="0.35">
      <c r="B29" s="80" t="s">
        <v>141</v>
      </c>
      <c r="C29" s="1" t="s">
        <v>1911</v>
      </c>
      <c r="D29" s="1" t="s">
        <v>1781</v>
      </c>
      <c r="E29" s="2">
        <v>57.13</v>
      </c>
      <c r="F29" s="17">
        <v>54.73187706444962</v>
      </c>
      <c r="G29" s="2">
        <v>43.076094052423834</v>
      </c>
      <c r="H29" s="17">
        <v>38.32</v>
      </c>
      <c r="I29" s="17">
        <v>39.126567422127145</v>
      </c>
      <c r="J29" s="17">
        <v>38.30157423170315</v>
      </c>
      <c r="K29" s="29" t="s">
        <v>1881</v>
      </c>
      <c r="L29" s="11" t="s">
        <v>1832</v>
      </c>
      <c r="M29" s="11" t="s">
        <v>1832</v>
      </c>
      <c r="N29" s="11" t="s">
        <v>1832</v>
      </c>
      <c r="O29" s="10" t="s">
        <v>1832</v>
      </c>
      <c r="P29" s="10" t="s">
        <v>1832</v>
      </c>
      <c r="Q29" s="287">
        <v>34.325739138338697</v>
      </c>
    </row>
    <row r="30" spans="2:17" hidden="1" x14ac:dyDescent="0.35">
      <c r="B30" s="80" t="s">
        <v>1795</v>
      </c>
      <c r="C30" s="1" t="s">
        <v>1912</v>
      </c>
      <c r="D30" s="1" t="s">
        <v>1781</v>
      </c>
      <c r="E30" s="2" t="s">
        <v>1832</v>
      </c>
      <c r="F30" s="2" t="s">
        <v>1832</v>
      </c>
      <c r="G30" s="2" t="s">
        <v>1832</v>
      </c>
      <c r="H30" s="2" t="s">
        <v>1832</v>
      </c>
      <c r="I30" s="2" t="s">
        <v>1832</v>
      </c>
      <c r="J30" s="2" t="s">
        <v>1832</v>
      </c>
      <c r="K30" s="10">
        <v>41.505477624545357</v>
      </c>
      <c r="L30" s="12">
        <v>39.461681994593967</v>
      </c>
      <c r="M30" s="10">
        <v>38.691059679336256</v>
      </c>
      <c r="N30" s="11">
        <v>38.880000000000003</v>
      </c>
      <c r="O30" s="10">
        <v>47.218156885302051</v>
      </c>
      <c r="P30" s="10">
        <v>49.01515668752117</v>
      </c>
      <c r="Q30" s="287">
        <v>43.427754650458702</v>
      </c>
    </row>
    <row r="31" spans="2:17" hidden="1" x14ac:dyDescent="0.35">
      <c r="B31" s="80" t="s">
        <v>1797</v>
      </c>
      <c r="C31" s="1" t="s">
        <v>1913</v>
      </c>
      <c r="D31" s="1" t="s">
        <v>1781</v>
      </c>
      <c r="E31" s="2" t="s">
        <v>1832</v>
      </c>
      <c r="F31" s="2" t="s">
        <v>1832</v>
      </c>
      <c r="G31" s="2" t="s">
        <v>1832</v>
      </c>
      <c r="H31" s="2" t="s">
        <v>1832</v>
      </c>
      <c r="I31" s="2" t="s">
        <v>1832</v>
      </c>
      <c r="J31" s="2" t="s">
        <v>1832</v>
      </c>
      <c r="K31" s="10">
        <v>40.789656349136315</v>
      </c>
      <c r="L31" s="12">
        <v>36.09204436447002</v>
      </c>
      <c r="M31" s="10">
        <v>38.047638509502498</v>
      </c>
      <c r="N31" s="11">
        <v>43.45</v>
      </c>
      <c r="O31" s="10">
        <v>39.835305460243895</v>
      </c>
      <c r="P31" s="10">
        <v>47.053689817809783</v>
      </c>
      <c r="Q31" s="287">
        <v>41.807861868240401</v>
      </c>
    </row>
    <row r="32" spans="2:17" hidden="1" x14ac:dyDescent="0.35">
      <c r="B32" s="80" t="s">
        <v>1799</v>
      </c>
      <c r="C32" s="1" t="s">
        <v>1914</v>
      </c>
      <c r="D32" s="1" t="s">
        <v>1781</v>
      </c>
      <c r="E32" s="2" t="s">
        <v>1832</v>
      </c>
      <c r="F32" s="2" t="s">
        <v>1832</v>
      </c>
      <c r="G32" s="2" t="s">
        <v>1832</v>
      </c>
      <c r="H32" s="2" t="s">
        <v>1832</v>
      </c>
      <c r="I32" s="2" t="s">
        <v>1832</v>
      </c>
      <c r="J32" s="2" t="s">
        <v>1832</v>
      </c>
      <c r="K32" s="10">
        <v>40.453396977949048</v>
      </c>
      <c r="L32" s="12">
        <v>39.762130917498361</v>
      </c>
      <c r="M32" s="10">
        <v>41.750884798101204</v>
      </c>
      <c r="N32" s="11">
        <v>41.71</v>
      </c>
      <c r="O32" s="10">
        <v>44.495228981138879</v>
      </c>
      <c r="P32" s="10">
        <v>48.360726618347336</v>
      </c>
      <c r="Q32" s="287">
        <v>43.727902503765399</v>
      </c>
    </row>
    <row r="33" spans="2:17" hidden="1" x14ac:dyDescent="0.35">
      <c r="B33" s="80" t="s">
        <v>149</v>
      </c>
      <c r="C33" s="1" t="s">
        <v>148</v>
      </c>
      <c r="D33" s="1" t="s">
        <v>1781</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hidden="1" x14ac:dyDescent="0.35">
      <c r="B34" s="80" t="s">
        <v>1801</v>
      </c>
      <c r="C34" s="1" t="s">
        <v>1802</v>
      </c>
      <c r="D34" s="1" t="s">
        <v>1781</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hidden="1" x14ac:dyDescent="0.35">
      <c r="B35" s="80" t="s">
        <v>156</v>
      </c>
      <c r="C35" s="1" t="s">
        <v>144</v>
      </c>
      <c r="D35" s="1" t="s">
        <v>1781</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hidden="1" x14ac:dyDescent="0.35">
      <c r="B36" s="80" t="s">
        <v>159</v>
      </c>
      <c r="C36" s="1" t="s">
        <v>147</v>
      </c>
      <c r="D36" s="1" t="s">
        <v>1781</v>
      </c>
      <c r="E36" s="2">
        <v>42.21</v>
      </c>
      <c r="F36" s="17">
        <v>29.399368217146609</v>
      </c>
      <c r="G36" s="2">
        <v>30.366757223860386</v>
      </c>
      <c r="H36" s="17">
        <v>25.47</v>
      </c>
      <c r="I36" s="17">
        <v>24.43177986111111</v>
      </c>
      <c r="J36" s="17">
        <v>23.915252564728586</v>
      </c>
      <c r="K36" s="10" t="s">
        <v>1786</v>
      </c>
      <c r="L36" s="12">
        <v>24.04021727951206</v>
      </c>
      <c r="M36" s="10">
        <v>24.084546479988266</v>
      </c>
      <c r="N36" s="11">
        <v>27.37</v>
      </c>
      <c r="O36" s="10">
        <v>31.728362615782451</v>
      </c>
      <c r="P36" s="10">
        <v>30.62731678499194</v>
      </c>
      <c r="Q36" s="287">
        <v>24.806357535781419</v>
      </c>
    </row>
    <row r="37" spans="2:17" hidden="1" x14ac:dyDescent="0.35">
      <c r="B37" s="80" t="s">
        <v>162</v>
      </c>
      <c r="C37" s="1" t="s">
        <v>151</v>
      </c>
      <c r="D37" s="1" t="s">
        <v>1781</v>
      </c>
      <c r="E37" s="2">
        <v>41.54</v>
      </c>
      <c r="F37" s="17">
        <v>32.033830431863024</v>
      </c>
      <c r="G37" s="2">
        <v>26.403298536658902</v>
      </c>
      <c r="H37" s="17" t="s">
        <v>1787</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hidden="1" x14ac:dyDescent="0.35">
      <c r="B38" s="80" t="s">
        <v>124</v>
      </c>
      <c r="C38" s="1" t="s">
        <v>1803</v>
      </c>
      <c r="D38" s="1" t="s">
        <v>1781</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1791</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hidden="1" x14ac:dyDescent="0.35">
      <c r="B40" s="80" t="s">
        <v>95</v>
      </c>
      <c r="C40" s="1" t="s">
        <v>161</v>
      </c>
      <c r="D40" s="1" t="s">
        <v>1791</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1781</v>
      </c>
      <c r="E41" s="2" t="s">
        <v>1786</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1791</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1791</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1791</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1791</v>
      </c>
      <c r="E45" s="2">
        <v>40.380000000000003</v>
      </c>
      <c r="F45" s="17">
        <v>32.834326524534205</v>
      </c>
      <c r="G45" s="2" t="s">
        <v>1786</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1781</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1791</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1791</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1884</v>
      </c>
      <c r="C49" s="1" t="s">
        <v>1885</v>
      </c>
      <c r="D49" s="1" t="s">
        <v>1791</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1915</v>
      </c>
      <c r="D50" s="1" t="s">
        <v>1791</v>
      </c>
      <c r="E50" s="2">
        <v>46.26</v>
      </c>
      <c r="F50" s="17">
        <v>25.109090444150443</v>
      </c>
      <c r="G50" s="2">
        <v>31.828319268602897</v>
      </c>
      <c r="H50" s="17" t="s">
        <v>1786</v>
      </c>
      <c r="I50" s="17" t="s">
        <v>1786</v>
      </c>
      <c r="J50" s="17">
        <v>23.886710627798347</v>
      </c>
      <c r="K50" s="10">
        <v>23.567365336940302</v>
      </c>
      <c r="L50" s="11" t="s">
        <v>1786</v>
      </c>
      <c r="M50" s="11" t="s">
        <v>1786</v>
      </c>
      <c r="N50" s="11" t="s">
        <v>1786</v>
      </c>
      <c r="O50" s="10">
        <v>24.637847143623723</v>
      </c>
      <c r="P50" s="10">
        <v>25.539746836070233</v>
      </c>
      <c r="Q50" s="287">
        <v>22.259184885980101</v>
      </c>
    </row>
    <row r="51" spans="2:17" hidden="1" x14ac:dyDescent="0.35">
      <c r="B51" s="80" t="s">
        <v>30</v>
      </c>
      <c r="C51" s="1" t="s">
        <v>189</v>
      </c>
      <c r="D51" s="1" t="s">
        <v>1791</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1781</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1791</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1804</v>
      </c>
      <c r="C54" s="1" t="s">
        <v>1805</v>
      </c>
      <c r="D54" s="1" t="s">
        <v>1791</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1806</v>
      </c>
      <c r="C55" s="1" t="s">
        <v>1807</v>
      </c>
      <c r="D55" s="1" t="s">
        <v>1791</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1916</v>
      </c>
      <c r="C56" s="1" t="s">
        <v>1917</v>
      </c>
      <c r="D56" s="1" t="s">
        <v>1791</v>
      </c>
      <c r="E56" s="2">
        <v>41.93</v>
      </c>
      <c r="F56" s="17">
        <v>39.021913321917971</v>
      </c>
      <c r="G56" s="2">
        <v>36.934583083446199</v>
      </c>
      <c r="H56" s="17">
        <v>32.909999999999997</v>
      </c>
      <c r="I56" s="17">
        <v>30.280842876990182</v>
      </c>
      <c r="J56" s="17">
        <v>26.659212030846732</v>
      </c>
      <c r="K56" s="14" t="s">
        <v>1831</v>
      </c>
      <c r="L56" s="11" t="s">
        <v>1832</v>
      </c>
      <c r="M56" s="11" t="s">
        <v>1832</v>
      </c>
      <c r="N56" s="11" t="s">
        <v>1832</v>
      </c>
      <c r="O56" s="10" t="s">
        <v>1832</v>
      </c>
      <c r="P56" s="10" t="s">
        <v>1832</v>
      </c>
      <c r="Q56" s="287">
        <v>26.343097534210902</v>
      </c>
    </row>
    <row r="57" spans="2:17" hidden="1" x14ac:dyDescent="0.35">
      <c r="B57" s="80" t="s">
        <v>64</v>
      </c>
      <c r="C57" s="1" t="s">
        <v>125</v>
      </c>
      <c r="D57" s="1" t="s">
        <v>1808</v>
      </c>
      <c r="E57" s="2">
        <v>46.38</v>
      </c>
      <c r="F57" s="17">
        <v>48.215275779858267</v>
      </c>
      <c r="G57" s="2">
        <v>42.632907097062152</v>
      </c>
      <c r="H57" s="17">
        <v>30.93</v>
      </c>
      <c r="I57" s="17" t="s">
        <v>1786</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1781</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hidden="1" x14ac:dyDescent="0.35">
      <c r="B59" s="80" t="s">
        <v>1829</v>
      </c>
      <c r="C59" s="1" t="s">
        <v>1830</v>
      </c>
      <c r="D59" s="1" t="s">
        <v>1781</v>
      </c>
      <c r="E59" s="10" t="s">
        <v>1832</v>
      </c>
      <c r="F59" s="10" t="s">
        <v>1832</v>
      </c>
      <c r="G59" s="10" t="s">
        <v>1832</v>
      </c>
      <c r="H59" s="10" t="s">
        <v>1832</v>
      </c>
      <c r="I59" s="10" t="s">
        <v>1832</v>
      </c>
      <c r="J59" s="10" t="s">
        <v>1832</v>
      </c>
      <c r="K59" s="10">
        <v>20.344804528214294</v>
      </c>
      <c r="L59" s="12">
        <v>12.514541910632865</v>
      </c>
      <c r="M59" s="2">
        <v>20.18316423717209</v>
      </c>
      <c r="N59" s="1">
        <v>24.39</v>
      </c>
      <c r="O59" s="2">
        <v>20.672965884692328</v>
      </c>
      <c r="P59" s="2">
        <v>26.518548641412291</v>
      </c>
      <c r="Q59" s="287">
        <v>19.076279809850064</v>
      </c>
    </row>
    <row r="60" spans="2:17" hidden="1" x14ac:dyDescent="0.35">
      <c r="B60" s="80"/>
      <c r="C60" s="1" t="s">
        <v>1918</v>
      </c>
      <c r="D60" s="1" t="s">
        <v>1791</v>
      </c>
      <c r="E60" s="1">
        <v>27.23</v>
      </c>
      <c r="F60" s="10" t="s">
        <v>1832</v>
      </c>
      <c r="G60" s="10" t="s">
        <v>1832</v>
      </c>
      <c r="H60" s="10" t="s">
        <v>1832</v>
      </c>
      <c r="I60" s="10" t="s">
        <v>1832</v>
      </c>
      <c r="J60" s="10" t="s">
        <v>1832</v>
      </c>
      <c r="K60" s="10" t="s">
        <v>1832</v>
      </c>
      <c r="L60" s="10" t="s">
        <v>1832</v>
      </c>
      <c r="M60" s="10" t="s">
        <v>1832</v>
      </c>
      <c r="N60" s="10" t="s">
        <v>1832</v>
      </c>
      <c r="O60" s="10" t="s">
        <v>1832</v>
      </c>
      <c r="P60" s="10" t="s">
        <v>1832</v>
      </c>
      <c r="Q60" s="287" t="s">
        <v>1832</v>
      </c>
    </row>
    <row r="61" spans="2:17" hidden="1" x14ac:dyDescent="0.35">
      <c r="B61" s="80" t="s">
        <v>1886</v>
      </c>
      <c r="C61" s="1" t="s">
        <v>1919</v>
      </c>
      <c r="D61" s="1" t="s">
        <v>1781</v>
      </c>
      <c r="E61" s="10" t="s">
        <v>1832</v>
      </c>
      <c r="F61" s="10" t="s">
        <v>1832</v>
      </c>
      <c r="G61" s="10" t="s">
        <v>1832</v>
      </c>
      <c r="H61" s="10" t="s">
        <v>1832</v>
      </c>
      <c r="I61" s="10" t="s">
        <v>1832</v>
      </c>
      <c r="J61" s="10" t="s">
        <v>1832</v>
      </c>
      <c r="K61" s="10" t="s">
        <v>1832</v>
      </c>
      <c r="L61" s="21">
        <v>23.395776043136358</v>
      </c>
      <c r="M61" s="9">
        <v>22.199343571761872</v>
      </c>
      <c r="N61" s="1">
        <v>26.15</v>
      </c>
      <c r="O61" s="2">
        <v>27.6367905742568</v>
      </c>
      <c r="P61" s="2">
        <v>28.00350331274117</v>
      </c>
      <c r="Q61" s="287">
        <v>24.8165720128763</v>
      </c>
    </row>
    <row r="62" spans="2:17" hidden="1" x14ac:dyDescent="0.35">
      <c r="B62" s="157" t="s">
        <v>1888</v>
      </c>
      <c r="C62" s="158" t="s">
        <v>1920</v>
      </c>
      <c r="D62" s="158" t="s">
        <v>1791</v>
      </c>
      <c r="E62" s="100" t="s">
        <v>1832</v>
      </c>
      <c r="F62" s="100" t="s">
        <v>1832</v>
      </c>
      <c r="G62" s="100" t="s">
        <v>1832</v>
      </c>
      <c r="H62" s="100" t="s">
        <v>1832</v>
      </c>
      <c r="I62" s="100" t="s">
        <v>1832</v>
      </c>
      <c r="J62" s="100" t="s">
        <v>1832</v>
      </c>
      <c r="K62" s="100" t="s">
        <v>1832</v>
      </c>
      <c r="L62" s="159">
        <v>15.891830478879523</v>
      </c>
      <c r="M62" s="291" t="s">
        <v>1786</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B35" sqref="B35:Q5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1921</v>
      </c>
      <c r="F2" s="101"/>
      <c r="G2" s="101"/>
      <c r="H2" s="101"/>
      <c r="I2" s="101"/>
      <c r="J2" s="101"/>
      <c r="K2" s="101"/>
      <c r="L2" s="101"/>
      <c r="M2" s="101"/>
      <c r="N2" s="101"/>
      <c r="O2" s="101"/>
      <c r="P2" s="101"/>
      <c r="Q2" s="101"/>
    </row>
    <row r="3" spans="2:17" x14ac:dyDescent="0.35">
      <c r="B3" s="3"/>
      <c r="C3" s="54"/>
      <c r="D3" s="3"/>
      <c r="E3" s="54" t="s">
        <v>1761</v>
      </c>
      <c r="F3" s="54"/>
      <c r="G3" s="54"/>
      <c r="H3" s="54"/>
      <c r="I3" s="54"/>
      <c r="J3" s="54"/>
      <c r="K3" s="54"/>
      <c r="L3" s="54"/>
      <c r="M3" s="54"/>
      <c r="N3" s="54"/>
      <c r="O3" s="54"/>
      <c r="P3" s="54"/>
      <c r="Q3" s="7" t="s">
        <v>1761</v>
      </c>
    </row>
    <row r="4" spans="2:17" x14ac:dyDescent="0.35">
      <c r="B4" s="137" t="s">
        <v>1</v>
      </c>
      <c r="C4" s="138" t="s">
        <v>1762</v>
      </c>
      <c r="D4" s="138" t="s">
        <v>1763</v>
      </c>
      <c r="E4" s="139" t="s">
        <v>1922</v>
      </c>
      <c r="F4" s="139" t="s">
        <v>1923</v>
      </c>
      <c r="G4" s="139" t="s">
        <v>1924</v>
      </c>
      <c r="H4" s="139" t="s">
        <v>1925</v>
      </c>
      <c r="I4" s="139" t="s">
        <v>1926</v>
      </c>
      <c r="J4" s="139" t="s">
        <v>1927</v>
      </c>
      <c r="K4" s="139" t="s">
        <v>1928</v>
      </c>
      <c r="L4" s="139" t="s">
        <v>1929</v>
      </c>
      <c r="M4" s="139" t="s">
        <v>1930</v>
      </c>
      <c r="N4" s="139" t="s">
        <v>1931</v>
      </c>
      <c r="O4" s="139" t="s">
        <v>1932</v>
      </c>
      <c r="P4" s="139" t="s">
        <v>1933</v>
      </c>
      <c r="Q4" s="160" t="s">
        <v>1934</v>
      </c>
    </row>
    <row r="5" spans="2:17" hidden="1" x14ac:dyDescent="0.35">
      <c r="B5" s="80" t="s">
        <v>78</v>
      </c>
      <c r="C5" s="1" t="s">
        <v>1780</v>
      </c>
      <c r="D5" s="1" t="s">
        <v>1781</v>
      </c>
      <c r="E5" s="2">
        <v>39.619999999999997</v>
      </c>
      <c r="F5" s="24" t="s">
        <v>1786</v>
      </c>
      <c r="G5" s="2">
        <v>48.11</v>
      </c>
      <c r="H5" s="2">
        <v>33.58</v>
      </c>
      <c r="I5" s="2">
        <v>34.07</v>
      </c>
      <c r="J5" s="2">
        <v>33.86</v>
      </c>
      <c r="K5" s="24" t="s">
        <v>1786</v>
      </c>
      <c r="L5" s="2">
        <v>37.090000000000003</v>
      </c>
      <c r="M5" s="2">
        <v>38.22</v>
      </c>
      <c r="N5" s="2">
        <v>38.5</v>
      </c>
      <c r="O5" s="2">
        <v>41.4</v>
      </c>
      <c r="P5" s="2">
        <v>56.73</v>
      </c>
      <c r="Q5" s="287">
        <v>36.908560000000001</v>
      </c>
    </row>
    <row r="6" spans="2:17" hidden="1" x14ac:dyDescent="0.35">
      <c r="B6" s="80" t="s">
        <v>74</v>
      </c>
      <c r="C6" s="1" t="s">
        <v>1782</v>
      </c>
      <c r="D6" s="1" t="s">
        <v>1781</v>
      </c>
      <c r="E6" s="2">
        <v>45</v>
      </c>
      <c r="F6" s="24" t="s">
        <v>1786</v>
      </c>
      <c r="G6" s="2">
        <v>35.92</v>
      </c>
      <c r="H6" s="2">
        <v>44.97</v>
      </c>
      <c r="I6" s="2">
        <v>53.53</v>
      </c>
      <c r="J6" s="15" t="s">
        <v>1787</v>
      </c>
      <c r="K6" s="2">
        <v>45.09</v>
      </c>
      <c r="L6" s="24" t="s">
        <v>1786</v>
      </c>
      <c r="M6" s="24" t="s">
        <v>1786</v>
      </c>
      <c r="N6" s="2">
        <v>46.58</v>
      </c>
      <c r="O6" s="2">
        <v>54.04</v>
      </c>
      <c r="P6" s="2">
        <v>61.42</v>
      </c>
      <c r="Q6" s="287">
        <v>40.01</v>
      </c>
    </row>
    <row r="7" spans="2:17" hidden="1" x14ac:dyDescent="0.35">
      <c r="B7" s="80" t="s">
        <v>58</v>
      </c>
      <c r="C7" s="1" t="s">
        <v>1935</v>
      </c>
      <c r="D7" s="1" t="s">
        <v>1781</v>
      </c>
      <c r="E7" s="2">
        <v>49.97</v>
      </c>
      <c r="F7" s="2">
        <v>39.729999999999997</v>
      </c>
      <c r="G7" s="2">
        <v>45.27</v>
      </c>
      <c r="H7" s="2">
        <v>43.93</v>
      </c>
      <c r="I7" s="2">
        <v>43.78</v>
      </c>
      <c r="J7" s="2">
        <v>37.24</v>
      </c>
      <c r="K7" s="2">
        <v>34.659999999999997</v>
      </c>
      <c r="L7" s="2">
        <v>36.159999999999997</v>
      </c>
      <c r="M7" s="2">
        <v>50.33</v>
      </c>
      <c r="N7" s="2">
        <v>51.18</v>
      </c>
      <c r="O7" s="24" t="s">
        <v>1786</v>
      </c>
      <c r="P7" s="2">
        <v>57.69</v>
      </c>
      <c r="Q7" s="287">
        <v>40.976800000000004</v>
      </c>
    </row>
    <row r="8" spans="2:17" hidden="1" x14ac:dyDescent="0.35">
      <c r="B8" s="80" t="s">
        <v>34</v>
      </c>
      <c r="C8" s="1" t="s">
        <v>47</v>
      </c>
      <c r="D8" s="1" t="s">
        <v>1781</v>
      </c>
      <c r="E8" s="2">
        <v>34.99</v>
      </c>
      <c r="F8" s="2">
        <v>29.49</v>
      </c>
      <c r="G8" s="2">
        <v>30.07</v>
      </c>
      <c r="H8" s="2">
        <v>31.43</v>
      </c>
      <c r="I8" s="2">
        <v>30.59</v>
      </c>
      <c r="J8" s="2">
        <v>26.57</v>
      </c>
      <c r="K8" s="24" t="s">
        <v>1786</v>
      </c>
      <c r="L8" s="2">
        <v>36.369999999999997</v>
      </c>
      <c r="M8" s="2">
        <v>32.479999999999997</v>
      </c>
      <c r="N8" s="2">
        <v>31.81</v>
      </c>
      <c r="O8" s="2">
        <v>39.46</v>
      </c>
      <c r="P8" s="2">
        <v>42.31</v>
      </c>
      <c r="Q8" s="287">
        <v>30.574945454545457</v>
      </c>
    </row>
    <row r="9" spans="2:17" hidden="1" x14ac:dyDescent="0.35">
      <c r="B9" s="80" t="s">
        <v>13</v>
      </c>
      <c r="C9" s="1" t="s">
        <v>12</v>
      </c>
      <c r="D9" s="1" t="s">
        <v>1781</v>
      </c>
      <c r="E9" s="24" t="s">
        <v>1786</v>
      </c>
      <c r="F9" s="2">
        <v>35.020000000000003</v>
      </c>
      <c r="G9" s="2">
        <v>42</v>
      </c>
      <c r="H9" s="2">
        <v>40.229999999999997</v>
      </c>
      <c r="I9" s="2">
        <v>43.2</v>
      </c>
      <c r="J9" s="2">
        <v>34.729999999999997</v>
      </c>
      <c r="K9" s="15" t="s">
        <v>1787</v>
      </c>
      <c r="L9" s="2">
        <v>38.03</v>
      </c>
      <c r="M9" s="2">
        <v>44.37</v>
      </c>
      <c r="N9" s="2">
        <v>45.05</v>
      </c>
      <c r="O9" s="2">
        <v>46.05</v>
      </c>
      <c r="P9" s="2">
        <v>47.16</v>
      </c>
      <c r="Q9" s="287">
        <v>38.257280000000002</v>
      </c>
    </row>
    <row r="10" spans="2:17" hidden="1" x14ac:dyDescent="0.35">
      <c r="B10" s="80" t="s">
        <v>1788</v>
      </c>
      <c r="C10" s="1" t="s">
        <v>23</v>
      </c>
      <c r="D10" s="1" t="s">
        <v>1781</v>
      </c>
      <c r="E10" s="2">
        <v>39.17</v>
      </c>
      <c r="F10" s="2">
        <v>28.57</v>
      </c>
      <c r="G10" s="2">
        <v>32.64</v>
      </c>
      <c r="H10" s="2">
        <v>31.48</v>
      </c>
      <c r="I10" s="2">
        <v>33.950000000000003</v>
      </c>
      <c r="J10" s="15" t="s">
        <v>1787</v>
      </c>
      <c r="K10" s="2">
        <v>28.03</v>
      </c>
      <c r="L10" s="2">
        <v>30.59</v>
      </c>
      <c r="M10" s="2">
        <v>32.54</v>
      </c>
      <c r="N10" s="2">
        <v>37.479999999999997</v>
      </c>
      <c r="O10" s="2">
        <v>37.25</v>
      </c>
      <c r="P10" s="2">
        <v>45.36</v>
      </c>
      <c r="Q10" s="287">
        <v>31.535927272727278</v>
      </c>
    </row>
    <row r="11" spans="2:17" hidden="1" x14ac:dyDescent="0.35">
      <c r="B11" s="80" t="s">
        <v>1878</v>
      </c>
      <c r="C11" s="1" t="s">
        <v>1907</v>
      </c>
      <c r="D11" s="1" t="s">
        <v>1781</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hidden="1" x14ac:dyDescent="0.35">
      <c r="B12" s="80" t="s">
        <v>28</v>
      </c>
      <c r="C12" s="1" t="s">
        <v>27</v>
      </c>
      <c r="D12" s="1" t="s">
        <v>1781</v>
      </c>
      <c r="E12" s="2">
        <v>38.159999999999997</v>
      </c>
      <c r="F12" s="24" t="s">
        <v>1786</v>
      </c>
      <c r="G12" s="2">
        <v>33.82</v>
      </c>
      <c r="H12" s="2">
        <v>37.46</v>
      </c>
      <c r="I12" s="2">
        <v>35.619999999999997</v>
      </c>
      <c r="J12" s="24" t="s">
        <v>1786</v>
      </c>
      <c r="K12" s="2">
        <v>27.58</v>
      </c>
      <c r="L12" s="2">
        <v>28.17</v>
      </c>
      <c r="M12" s="2">
        <v>35.51</v>
      </c>
      <c r="N12" s="2">
        <v>37.83</v>
      </c>
      <c r="O12" s="2">
        <v>40.46</v>
      </c>
      <c r="P12" s="2">
        <v>43.44</v>
      </c>
      <c r="Q12" s="287">
        <v>32.940599999999996</v>
      </c>
    </row>
    <row r="13" spans="2:17" hidden="1" x14ac:dyDescent="0.35">
      <c r="B13" s="80" t="s">
        <v>32</v>
      </c>
      <c r="C13" s="1" t="s">
        <v>31</v>
      </c>
      <c r="D13" s="1" t="s">
        <v>1781</v>
      </c>
      <c r="E13" s="2">
        <v>37.36</v>
      </c>
      <c r="F13" s="2">
        <v>32.96</v>
      </c>
      <c r="G13" s="2">
        <v>33.36</v>
      </c>
      <c r="H13" s="2">
        <v>37.04</v>
      </c>
      <c r="I13" s="2">
        <v>33.369999999999997</v>
      </c>
      <c r="J13" s="2">
        <v>32.74</v>
      </c>
      <c r="K13" s="2">
        <v>22.05</v>
      </c>
      <c r="L13" s="2">
        <v>28.94</v>
      </c>
      <c r="M13" s="2">
        <v>29.62</v>
      </c>
      <c r="N13" s="2">
        <v>34.700000000000003</v>
      </c>
      <c r="O13" s="24" t="s">
        <v>1786</v>
      </c>
      <c r="P13" s="2">
        <v>38.5</v>
      </c>
      <c r="Q13" s="287">
        <v>30.162618181818186</v>
      </c>
    </row>
    <row r="14" spans="2:17" hidden="1" x14ac:dyDescent="0.35">
      <c r="B14" s="80" t="s">
        <v>44</v>
      </c>
      <c r="C14" s="1" t="s">
        <v>43</v>
      </c>
      <c r="D14" s="1" t="s">
        <v>1791</v>
      </c>
      <c r="E14" s="24" t="s">
        <v>1786</v>
      </c>
      <c r="F14" s="2">
        <v>66.8</v>
      </c>
      <c r="G14" s="24" t="s">
        <v>1786</v>
      </c>
      <c r="H14" s="2">
        <v>50.89</v>
      </c>
      <c r="I14" s="2">
        <v>26.5</v>
      </c>
      <c r="J14" s="2">
        <v>27.55</v>
      </c>
      <c r="K14" s="2">
        <v>32.24</v>
      </c>
      <c r="L14" s="2">
        <v>28.25</v>
      </c>
      <c r="M14" s="2">
        <v>31.29</v>
      </c>
      <c r="N14" s="2">
        <v>27.61</v>
      </c>
      <c r="O14" s="2">
        <v>40.51</v>
      </c>
      <c r="P14" s="2">
        <v>44.46</v>
      </c>
      <c r="Q14" s="287">
        <v>34.601199999999999</v>
      </c>
    </row>
    <row r="15" spans="2:17" hidden="1" x14ac:dyDescent="0.35">
      <c r="B15" s="80" t="s">
        <v>102</v>
      </c>
      <c r="C15" s="1" t="s">
        <v>99</v>
      </c>
      <c r="D15" s="1" t="s">
        <v>1791</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hidden="1" x14ac:dyDescent="0.35">
      <c r="B16" s="80" t="s">
        <v>97</v>
      </c>
      <c r="C16" s="1" t="s">
        <v>1792</v>
      </c>
      <c r="D16" s="1" t="s">
        <v>1781</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hidden="1" x14ac:dyDescent="0.35">
      <c r="B17" s="80" t="s">
        <v>26</v>
      </c>
      <c r="C17" s="1" t="s">
        <v>96</v>
      </c>
      <c r="D17" s="1" t="s">
        <v>1781</v>
      </c>
      <c r="E17" s="2">
        <v>39.31</v>
      </c>
      <c r="F17" s="2">
        <v>29.83</v>
      </c>
      <c r="G17" s="24" t="s">
        <v>1786</v>
      </c>
      <c r="H17" s="2">
        <v>19.05</v>
      </c>
      <c r="I17" s="2">
        <v>27.87</v>
      </c>
      <c r="J17" s="2">
        <v>23.74</v>
      </c>
      <c r="K17" s="2">
        <v>27.47</v>
      </c>
      <c r="L17" s="2">
        <v>28.34</v>
      </c>
      <c r="M17" s="2">
        <v>31.29</v>
      </c>
      <c r="N17" s="2">
        <v>28.64</v>
      </c>
      <c r="O17" s="2">
        <v>34.06</v>
      </c>
      <c r="P17" s="2">
        <v>45.57</v>
      </c>
      <c r="Q17" s="287">
        <v>28.032400000000003</v>
      </c>
    </row>
    <row r="18" spans="2:17" hidden="1" x14ac:dyDescent="0.35">
      <c r="B18" s="80" t="s">
        <v>46</v>
      </c>
      <c r="C18" s="1" t="s">
        <v>101</v>
      </c>
      <c r="D18" s="1" t="s">
        <v>1781</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hidden="1" x14ac:dyDescent="0.35">
      <c r="B19" s="80" t="s">
        <v>107</v>
      </c>
      <c r="C19" s="1" t="s">
        <v>104</v>
      </c>
      <c r="D19" s="1" t="s">
        <v>1781</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hidden="1" x14ac:dyDescent="0.35">
      <c r="B20" s="80" t="s">
        <v>84</v>
      </c>
      <c r="C20" s="1" t="s">
        <v>1793</v>
      </c>
      <c r="D20" s="1" t="s">
        <v>1781</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hidden="1" x14ac:dyDescent="0.35">
      <c r="B21" s="80" t="s">
        <v>80</v>
      </c>
      <c r="C21" s="1" t="s">
        <v>109</v>
      </c>
      <c r="D21" s="1" t="s">
        <v>1781</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hidden="1" x14ac:dyDescent="0.35">
      <c r="B22" s="80" t="s">
        <v>49</v>
      </c>
      <c r="C22" s="1" t="s">
        <v>111</v>
      </c>
      <c r="D22" s="1" t="s">
        <v>1781</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hidden="1" x14ac:dyDescent="0.35">
      <c r="B23" s="80" t="s">
        <v>52</v>
      </c>
      <c r="C23" s="1" t="s">
        <v>113</v>
      </c>
      <c r="D23" s="1" t="s">
        <v>1781</v>
      </c>
      <c r="E23" s="2">
        <v>28.33</v>
      </c>
      <c r="F23" s="2">
        <v>32.93</v>
      </c>
      <c r="G23" s="2">
        <v>33.96</v>
      </c>
      <c r="H23" s="2">
        <v>34.1</v>
      </c>
      <c r="I23" s="2">
        <v>36.340000000000003</v>
      </c>
      <c r="J23" s="2">
        <v>29.4</v>
      </c>
      <c r="K23" s="2">
        <v>37.08</v>
      </c>
      <c r="L23" s="2">
        <v>37.6</v>
      </c>
      <c r="M23" s="2">
        <v>34.67</v>
      </c>
      <c r="N23" s="24" t="s">
        <v>1786</v>
      </c>
      <c r="O23" s="24" t="s">
        <v>1786</v>
      </c>
      <c r="P23" s="2">
        <v>54.34</v>
      </c>
      <c r="Q23" s="287">
        <v>33.005000000000003</v>
      </c>
    </row>
    <row r="24" spans="2:17" hidden="1" x14ac:dyDescent="0.35">
      <c r="B24" s="80" t="s">
        <v>1794</v>
      </c>
      <c r="C24" s="1" t="s">
        <v>115</v>
      </c>
      <c r="D24" s="1" t="s">
        <v>1781</v>
      </c>
      <c r="E24" s="2">
        <v>41.18</v>
      </c>
      <c r="F24" s="2">
        <v>28.91</v>
      </c>
      <c r="G24" s="2">
        <v>30.99</v>
      </c>
      <c r="H24" s="2">
        <v>30.95</v>
      </c>
      <c r="I24" s="2">
        <v>31.64</v>
      </c>
      <c r="J24" s="2">
        <v>24.99</v>
      </c>
      <c r="K24" s="2">
        <v>25.48</v>
      </c>
      <c r="L24" s="2">
        <v>26</v>
      </c>
      <c r="M24" s="2">
        <v>30.96</v>
      </c>
      <c r="N24" s="2">
        <v>29.69</v>
      </c>
      <c r="O24" s="2">
        <v>38.07</v>
      </c>
      <c r="P24" s="24" t="s">
        <v>1786</v>
      </c>
      <c r="Q24" s="287">
        <v>28.341018181818185</v>
      </c>
    </row>
    <row r="25" spans="2:17" hidden="1" x14ac:dyDescent="0.35">
      <c r="B25" s="80" t="s">
        <v>122</v>
      </c>
      <c r="C25" s="1" t="s">
        <v>117</v>
      </c>
      <c r="D25" s="1" t="s">
        <v>1781</v>
      </c>
      <c r="E25" s="2">
        <v>33.659999999999997</v>
      </c>
      <c r="F25" s="24" t="s">
        <v>1786</v>
      </c>
      <c r="G25" s="24" t="s">
        <v>1786</v>
      </c>
      <c r="H25" s="2">
        <v>33.229999999999997</v>
      </c>
      <c r="I25" s="2">
        <v>32.08</v>
      </c>
      <c r="J25" s="2">
        <v>29.15</v>
      </c>
      <c r="K25" s="2">
        <v>26.11</v>
      </c>
      <c r="L25" s="2">
        <v>28.04</v>
      </c>
      <c r="M25" s="2">
        <v>32.75</v>
      </c>
      <c r="N25" s="2">
        <v>38.44</v>
      </c>
      <c r="O25" s="2">
        <v>38.799999999999997</v>
      </c>
      <c r="P25" s="2">
        <v>46.66</v>
      </c>
      <c r="Q25" s="287">
        <v>31.180639999999997</v>
      </c>
    </row>
    <row r="26" spans="2:17" hidden="1" x14ac:dyDescent="0.35">
      <c r="B26" s="80" t="s">
        <v>135</v>
      </c>
      <c r="C26" s="1" t="s">
        <v>1936</v>
      </c>
      <c r="D26" s="1" t="s">
        <v>1781</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hidden="1" x14ac:dyDescent="0.35">
      <c r="B27" s="80" t="s">
        <v>138</v>
      </c>
      <c r="C27" s="1" t="s">
        <v>1937</v>
      </c>
      <c r="D27" s="1" t="s">
        <v>1781</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hidden="1" x14ac:dyDescent="0.35">
      <c r="B28" s="80" t="s">
        <v>141</v>
      </c>
      <c r="C28" s="1" t="s">
        <v>1938</v>
      </c>
      <c r="D28" s="1" t="s">
        <v>1781</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hidden="1" x14ac:dyDescent="0.35">
      <c r="B29" s="80" t="s">
        <v>149</v>
      </c>
      <c r="C29" s="1" t="s">
        <v>148</v>
      </c>
      <c r="D29" s="1" t="s">
        <v>1781</v>
      </c>
      <c r="E29" s="2">
        <v>58.21</v>
      </c>
      <c r="F29" s="2">
        <v>37.11</v>
      </c>
      <c r="G29" s="2">
        <v>48.27</v>
      </c>
      <c r="H29" s="2">
        <v>52.73</v>
      </c>
      <c r="I29" s="2">
        <v>51.12</v>
      </c>
      <c r="J29" s="2">
        <v>38.44</v>
      </c>
      <c r="K29" s="2">
        <v>49.86</v>
      </c>
      <c r="L29" s="2">
        <v>49.92</v>
      </c>
      <c r="M29" s="2">
        <v>61.91</v>
      </c>
      <c r="N29" s="2">
        <v>48.62</v>
      </c>
      <c r="O29" s="24" t="s">
        <v>1786</v>
      </c>
      <c r="P29" s="2">
        <v>69.03</v>
      </c>
      <c r="Q29" s="287">
        <v>47.272945454545457</v>
      </c>
    </row>
    <row r="30" spans="2:17" hidden="1" x14ac:dyDescent="0.35">
      <c r="B30" s="80" t="s">
        <v>1801</v>
      </c>
      <c r="C30" s="1" t="s">
        <v>1802</v>
      </c>
      <c r="D30" s="1" t="s">
        <v>1781</v>
      </c>
      <c r="E30" s="2">
        <v>34.729999999999997</v>
      </c>
      <c r="F30" s="2">
        <v>32.17</v>
      </c>
      <c r="G30" s="2">
        <v>29.75</v>
      </c>
      <c r="H30" s="2">
        <v>30.73</v>
      </c>
      <c r="I30" s="2">
        <v>30.76</v>
      </c>
      <c r="J30" s="2">
        <v>22.45</v>
      </c>
      <c r="K30" s="2">
        <v>25.38</v>
      </c>
      <c r="L30" s="2">
        <v>25.6</v>
      </c>
      <c r="M30" s="24" t="s">
        <v>1786</v>
      </c>
      <c r="N30" s="2">
        <v>31.86</v>
      </c>
      <c r="O30" s="2">
        <v>35.74</v>
      </c>
      <c r="P30" s="2">
        <v>42.67</v>
      </c>
      <c r="Q30" s="287">
        <v>28.590254545454549</v>
      </c>
    </row>
    <row r="31" spans="2:17" hidden="1" x14ac:dyDescent="0.35">
      <c r="B31" s="80" t="s">
        <v>156</v>
      </c>
      <c r="C31" s="1" t="s">
        <v>144</v>
      </c>
      <c r="D31" s="1" t="s">
        <v>1781</v>
      </c>
      <c r="E31" s="2">
        <v>35.18</v>
      </c>
      <c r="F31" s="2">
        <v>27.16</v>
      </c>
      <c r="G31" s="2">
        <v>26.75</v>
      </c>
      <c r="H31" s="2">
        <v>27.73</v>
      </c>
      <c r="I31" s="2">
        <v>27.87</v>
      </c>
      <c r="J31" s="24" t="s">
        <v>1786</v>
      </c>
      <c r="K31" s="2">
        <v>22.86</v>
      </c>
      <c r="L31" s="15" t="s">
        <v>1787</v>
      </c>
      <c r="M31" s="2">
        <v>28.01</v>
      </c>
      <c r="N31" s="2">
        <v>30.29</v>
      </c>
      <c r="O31" s="2">
        <v>36.06</v>
      </c>
      <c r="P31" s="2">
        <v>41.42</v>
      </c>
      <c r="Q31" s="287">
        <v>27.906359999999999</v>
      </c>
    </row>
    <row r="32" spans="2:17" hidden="1" x14ac:dyDescent="0.35">
      <c r="B32" s="80" t="s">
        <v>159</v>
      </c>
      <c r="C32" s="1" t="s">
        <v>147</v>
      </c>
      <c r="D32" s="1" t="s">
        <v>1781</v>
      </c>
      <c r="E32" s="2">
        <v>31.31</v>
      </c>
      <c r="F32" s="2">
        <v>23.83</v>
      </c>
      <c r="G32" s="2">
        <v>27.99</v>
      </c>
      <c r="H32" s="2">
        <v>26.2</v>
      </c>
      <c r="I32" s="2">
        <v>26.8</v>
      </c>
      <c r="J32" s="24" t="s">
        <v>1786</v>
      </c>
      <c r="K32" s="2">
        <v>22.63</v>
      </c>
      <c r="L32" s="2">
        <v>24.07</v>
      </c>
      <c r="M32" s="2">
        <v>28.5</v>
      </c>
      <c r="N32" s="2">
        <v>31.97</v>
      </c>
      <c r="O32" s="2">
        <v>34.64</v>
      </c>
      <c r="P32" s="2">
        <v>41.34</v>
      </c>
      <c r="Q32" s="287">
        <v>26.703418181818183</v>
      </c>
    </row>
    <row r="33" spans="2:17" hidden="1" x14ac:dyDescent="0.35">
      <c r="B33" s="80" t="s">
        <v>162</v>
      </c>
      <c r="C33" s="1" t="s">
        <v>151</v>
      </c>
      <c r="D33" s="1" t="s">
        <v>1781</v>
      </c>
      <c r="E33" s="2">
        <v>32.590000000000003</v>
      </c>
      <c r="F33" s="2">
        <v>25.09</v>
      </c>
      <c r="G33" s="2">
        <v>26.18</v>
      </c>
      <c r="H33" s="2">
        <v>29.35</v>
      </c>
      <c r="I33" s="2">
        <v>26.38</v>
      </c>
      <c r="J33" s="24" t="s">
        <v>1786</v>
      </c>
      <c r="K33" s="2">
        <v>21.6</v>
      </c>
      <c r="L33" s="2">
        <v>22.52</v>
      </c>
      <c r="M33" s="2">
        <v>26.73</v>
      </c>
      <c r="N33" s="2">
        <v>32.159999999999997</v>
      </c>
      <c r="O33" s="2">
        <v>35.56</v>
      </c>
      <c r="P33" s="2">
        <v>40.54</v>
      </c>
      <c r="Q33" s="287">
        <v>26.654909090909094</v>
      </c>
    </row>
    <row r="34" spans="2:17" hidden="1" x14ac:dyDescent="0.35">
      <c r="B34" s="80" t="s">
        <v>124</v>
      </c>
      <c r="C34" s="1" t="s">
        <v>1803</v>
      </c>
      <c r="D34" s="1" t="s">
        <v>1781</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1791</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hidden="1" x14ac:dyDescent="0.35">
      <c r="B36" s="80" t="s">
        <v>95</v>
      </c>
      <c r="C36" s="1" t="s">
        <v>161</v>
      </c>
      <c r="D36" s="1" t="s">
        <v>1791</v>
      </c>
      <c r="E36" s="2">
        <v>29.95</v>
      </c>
      <c r="F36" s="2">
        <v>20.03</v>
      </c>
      <c r="G36" s="2">
        <v>22.65</v>
      </c>
      <c r="H36" s="2">
        <v>20.75</v>
      </c>
      <c r="I36" s="2">
        <v>13.42</v>
      </c>
      <c r="J36" s="2">
        <v>15.86</v>
      </c>
      <c r="K36" s="2">
        <v>15.92</v>
      </c>
      <c r="L36" s="15" t="s">
        <v>1787</v>
      </c>
      <c r="M36" s="2">
        <v>22.12</v>
      </c>
      <c r="N36" s="2">
        <v>22.9</v>
      </c>
      <c r="O36" s="2">
        <v>27.62</v>
      </c>
      <c r="P36" s="2">
        <v>35.380000000000003</v>
      </c>
      <c r="Q36" s="287">
        <v>20.624727272727274</v>
      </c>
    </row>
    <row r="37" spans="2:17" x14ac:dyDescent="0.35">
      <c r="B37" s="80" t="s">
        <v>175</v>
      </c>
      <c r="C37" s="1" t="s">
        <v>164</v>
      </c>
      <c r="D37" s="1" t="s">
        <v>1781</v>
      </c>
      <c r="E37" s="2">
        <v>44.47</v>
      </c>
      <c r="F37" s="2">
        <v>37.19</v>
      </c>
      <c r="G37" s="2">
        <v>46.15</v>
      </c>
      <c r="H37" s="2">
        <v>35.700000000000003</v>
      </c>
      <c r="I37" s="2">
        <v>35.43</v>
      </c>
      <c r="J37" s="2">
        <v>29.74</v>
      </c>
      <c r="K37" s="2">
        <v>38.18</v>
      </c>
      <c r="L37" s="2">
        <v>35.880000000000003</v>
      </c>
      <c r="M37" s="2">
        <v>39.68</v>
      </c>
      <c r="N37" s="2">
        <v>39.270000000000003</v>
      </c>
      <c r="O37" s="15" t="s">
        <v>1787</v>
      </c>
      <c r="P37" s="2">
        <v>47.14</v>
      </c>
      <c r="Q37" s="287">
        <v>35.865781818181823</v>
      </c>
    </row>
    <row r="38" spans="2:17" x14ac:dyDescent="0.35">
      <c r="B38" s="80" t="s">
        <v>167</v>
      </c>
      <c r="C38" s="1" t="s">
        <v>174</v>
      </c>
      <c r="D38" s="1" t="s">
        <v>1791</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1791</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1791</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1791</v>
      </c>
      <c r="E41" s="2">
        <v>35.81</v>
      </c>
      <c r="F41" s="2">
        <v>27.56</v>
      </c>
      <c r="G41" s="2">
        <v>31.86</v>
      </c>
      <c r="H41" s="2">
        <v>29.27</v>
      </c>
      <c r="I41" s="2">
        <v>26.25</v>
      </c>
      <c r="J41" s="2">
        <v>22.33</v>
      </c>
      <c r="K41" s="2">
        <v>17.89</v>
      </c>
      <c r="L41" s="2">
        <v>21.76</v>
      </c>
      <c r="M41" s="2">
        <v>32.82</v>
      </c>
      <c r="N41" s="2">
        <v>34.44</v>
      </c>
      <c r="O41" s="2">
        <v>37.22</v>
      </c>
      <c r="P41" s="24" t="s">
        <v>1786</v>
      </c>
      <c r="Q41" s="287">
        <v>26.530290909090901</v>
      </c>
    </row>
    <row r="42" spans="2:17" x14ac:dyDescent="0.35">
      <c r="B42" s="80" t="s">
        <v>120</v>
      </c>
      <c r="C42" s="1" t="s">
        <v>180</v>
      </c>
      <c r="D42" s="1" t="s">
        <v>1781</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1791</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1791</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1884</v>
      </c>
      <c r="C45" s="1" t="s">
        <v>1885</v>
      </c>
      <c r="D45" s="1" t="s">
        <v>1791</v>
      </c>
      <c r="E45" s="2">
        <v>36.549999999999997</v>
      </c>
      <c r="F45" s="2">
        <v>27.63</v>
      </c>
      <c r="G45" s="2">
        <v>30.56</v>
      </c>
      <c r="H45" s="2">
        <v>31.49</v>
      </c>
      <c r="I45" s="2">
        <v>33.450000000000003</v>
      </c>
      <c r="J45" s="2">
        <v>26.09</v>
      </c>
      <c r="K45" s="2">
        <v>19.79</v>
      </c>
      <c r="L45" s="24" t="s">
        <v>1786</v>
      </c>
      <c r="M45" s="2">
        <v>47.01</v>
      </c>
      <c r="N45" s="2">
        <v>33.81</v>
      </c>
      <c r="O45" s="2">
        <v>34.01</v>
      </c>
      <c r="P45" s="2">
        <v>39.69</v>
      </c>
      <c r="Q45" s="287">
        <v>30.115781818181819</v>
      </c>
    </row>
    <row r="46" spans="2:17" x14ac:dyDescent="0.35">
      <c r="B46" s="80" t="s">
        <v>133</v>
      </c>
      <c r="C46" s="1" t="s">
        <v>186</v>
      </c>
      <c r="D46" s="1" t="s">
        <v>1791</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hidden="1" x14ac:dyDescent="0.35">
      <c r="B47" s="80" t="s">
        <v>30</v>
      </c>
      <c r="C47" s="1" t="s">
        <v>189</v>
      </c>
      <c r="D47" s="1" t="s">
        <v>1791</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1781</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1791</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1804</v>
      </c>
      <c r="C50" s="1" t="s">
        <v>1805</v>
      </c>
      <c r="D50" s="1" t="s">
        <v>1791</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1806</v>
      </c>
      <c r="C51" s="1" t="s">
        <v>1807</v>
      </c>
      <c r="D51" s="1" t="s">
        <v>1791</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1916</v>
      </c>
      <c r="C52" s="1" t="s">
        <v>1939</v>
      </c>
      <c r="D52" s="1" t="s">
        <v>1791</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hidden="1" x14ac:dyDescent="0.35">
      <c r="B53" s="80" t="s">
        <v>64</v>
      </c>
      <c r="C53" s="1" t="s">
        <v>125</v>
      </c>
      <c r="D53" s="1" t="s">
        <v>1808</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1781</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4" sqref="E4:Q42"/>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1940</v>
      </c>
      <c r="F2" s="101"/>
      <c r="G2" s="101"/>
      <c r="H2" s="101"/>
      <c r="I2" s="101"/>
      <c r="J2" s="101"/>
      <c r="K2" s="101"/>
      <c r="L2" s="101"/>
      <c r="M2" s="101"/>
      <c r="N2" s="101"/>
      <c r="O2" s="101"/>
      <c r="P2" s="101"/>
      <c r="Q2" s="101"/>
    </row>
    <row r="3" spans="2:17" x14ac:dyDescent="0.35">
      <c r="B3" s="3"/>
      <c r="C3" s="3"/>
      <c r="D3" s="3"/>
      <c r="E3" s="97" t="s">
        <v>1761</v>
      </c>
      <c r="F3" s="102"/>
      <c r="G3" s="102"/>
      <c r="H3" s="102"/>
      <c r="I3" s="102"/>
      <c r="J3" s="102"/>
      <c r="K3" s="102"/>
      <c r="L3" s="102"/>
      <c r="M3" s="102"/>
      <c r="N3" s="102"/>
      <c r="O3" s="102"/>
      <c r="P3" s="103"/>
      <c r="Q3" s="8" t="s">
        <v>1761</v>
      </c>
    </row>
    <row r="4" spans="2:17" x14ac:dyDescent="0.35">
      <c r="B4" s="137" t="s">
        <v>1</v>
      </c>
      <c r="C4" s="138" t="s">
        <v>1762</v>
      </c>
      <c r="D4" s="138" t="s">
        <v>1941</v>
      </c>
      <c r="E4" s="139" t="s">
        <v>1942</v>
      </c>
      <c r="F4" s="139" t="s">
        <v>1943</v>
      </c>
      <c r="G4" s="139" t="s">
        <v>1944</v>
      </c>
      <c r="H4" s="139" t="s">
        <v>1945</v>
      </c>
      <c r="I4" s="139" t="s">
        <v>1946</v>
      </c>
      <c r="J4" s="139" t="s">
        <v>1947</v>
      </c>
      <c r="K4" s="139" t="s">
        <v>1948</v>
      </c>
      <c r="L4" s="139" t="s">
        <v>1949</v>
      </c>
      <c r="M4" s="139" t="s">
        <v>1950</v>
      </c>
      <c r="N4" s="139" t="s">
        <v>1951</v>
      </c>
      <c r="O4" s="139" t="s">
        <v>1952</v>
      </c>
      <c r="P4" s="290" t="s">
        <v>1953</v>
      </c>
      <c r="Q4" s="160" t="s">
        <v>1905</v>
      </c>
    </row>
    <row r="5" spans="2:17" hidden="1" x14ac:dyDescent="0.35">
      <c r="B5" s="80" t="s">
        <v>78</v>
      </c>
      <c r="C5" s="1" t="s">
        <v>1780</v>
      </c>
      <c r="D5" s="1" t="s">
        <v>1781</v>
      </c>
      <c r="E5" s="2">
        <v>46.35</v>
      </c>
      <c r="F5" s="24" t="s">
        <v>1786</v>
      </c>
      <c r="G5" s="2">
        <v>38.56</v>
      </c>
      <c r="H5" s="2">
        <v>27.3</v>
      </c>
      <c r="I5" s="2">
        <v>30.94</v>
      </c>
      <c r="J5" s="2">
        <v>43.1</v>
      </c>
      <c r="K5" s="2">
        <v>33.17</v>
      </c>
      <c r="L5" s="2">
        <v>38.15</v>
      </c>
      <c r="M5" s="24" t="s">
        <v>1786</v>
      </c>
      <c r="N5" s="2">
        <v>35.590000000000003</v>
      </c>
      <c r="O5" s="2">
        <v>39.159999999999997</v>
      </c>
      <c r="P5" s="2">
        <v>35.1</v>
      </c>
      <c r="Q5" s="287">
        <v>31.965539999999997</v>
      </c>
    </row>
    <row r="6" spans="2:17" hidden="1" x14ac:dyDescent="0.35">
      <c r="B6" s="80" t="s">
        <v>74</v>
      </c>
      <c r="C6" s="1" t="s">
        <v>1782</v>
      </c>
      <c r="D6" s="1" t="s">
        <v>1781</v>
      </c>
      <c r="E6" s="2">
        <v>39.49</v>
      </c>
      <c r="F6" s="24" t="s">
        <v>1786</v>
      </c>
      <c r="G6" s="24" t="s">
        <v>1786</v>
      </c>
      <c r="H6" s="2">
        <v>4.47</v>
      </c>
      <c r="I6" s="24" t="s">
        <v>1786</v>
      </c>
      <c r="J6" s="2">
        <v>43.04</v>
      </c>
      <c r="K6" s="2">
        <v>31.81</v>
      </c>
      <c r="L6" s="2">
        <v>40.909999999999997</v>
      </c>
      <c r="M6" s="2">
        <v>37.92</v>
      </c>
      <c r="N6" s="2">
        <v>46.4</v>
      </c>
      <c r="O6" s="2">
        <v>36.71</v>
      </c>
      <c r="P6" s="2">
        <v>34.28</v>
      </c>
      <c r="Q6" s="287">
        <v>30.452899999999996</v>
      </c>
    </row>
    <row r="7" spans="2:17" hidden="1" x14ac:dyDescent="0.35">
      <c r="B7" s="80" t="s">
        <v>58</v>
      </c>
      <c r="C7" s="1" t="s">
        <v>1935</v>
      </c>
      <c r="D7" s="1" t="s">
        <v>1781</v>
      </c>
      <c r="E7" s="2" t="s">
        <v>1832</v>
      </c>
      <c r="F7" s="2" t="s">
        <v>1832</v>
      </c>
      <c r="G7" s="2" t="s">
        <v>1832</v>
      </c>
      <c r="H7" s="2" t="s">
        <v>1832</v>
      </c>
      <c r="I7" s="2" t="s">
        <v>1832</v>
      </c>
      <c r="J7" s="2" t="s">
        <v>1832</v>
      </c>
      <c r="K7" s="2" t="s">
        <v>1832</v>
      </c>
      <c r="L7" s="2" t="s">
        <v>1832</v>
      </c>
      <c r="M7" s="2" t="s">
        <v>1832</v>
      </c>
      <c r="N7" s="2" t="s">
        <v>1832</v>
      </c>
      <c r="O7" s="2" t="s">
        <v>1832</v>
      </c>
      <c r="P7" s="2">
        <v>33.409999999999997</v>
      </c>
      <c r="Q7" s="287"/>
    </row>
    <row r="8" spans="2:17" hidden="1" x14ac:dyDescent="0.35">
      <c r="B8" s="80" t="s">
        <v>34</v>
      </c>
      <c r="C8" s="1" t="s">
        <v>47</v>
      </c>
      <c r="D8" s="1" t="s">
        <v>1781</v>
      </c>
      <c r="E8" s="2" t="s">
        <v>1832</v>
      </c>
      <c r="F8" s="2" t="s">
        <v>1832</v>
      </c>
      <c r="G8" s="2" t="s">
        <v>1832</v>
      </c>
      <c r="H8" s="2" t="s">
        <v>1832</v>
      </c>
      <c r="I8" s="2" t="s">
        <v>1832</v>
      </c>
      <c r="J8" s="2" t="s">
        <v>1832</v>
      </c>
      <c r="K8" s="2" t="s">
        <v>1832</v>
      </c>
      <c r="L8" s="2" t="s">
        <v>1832</v>
      </c>
      <c r="M8" s="2" t="s">
        <v>1832</v>
      </c>
      <c r="N8" s="2" t="s">
        <v>1832</v>
      </c>
      <c r="O8" s="2" t="s">
        <v>1832</v>
      </c>
      <c r="P8" s="2">
        <v>28.87</v>
      </c>
      <c r="Q8" s="287"/>
    </row>
    <row r="9" spans="2:17" hidden="1" x14ac:dyDescent="0.35">
      <c r="B9" s="80" t="s">
        <v>13</v>
      </c>
      <c r="C9" s="1" t="s">
        <v>12</v>
      </c>
      <c r="D9" s="1" t="s">
        <v>1781</v>
      </c>
      <c r="E9" s="2">
        <v>43.67</v>
      </c>
      <c r="F9" s="2">
        <v>26.91</v>
      </c>
      <c r="G9" s="24" t="s">
        <v>1786</v>
      </c>
      <c r="H9" s="2">
        <v>34.729999999999997</v>
      </c>
      <c r="I9" s="2">
        <v>27.25</v>
      </c>
      <c r="J9" s="2">
        <v>42.7</v>
      </c>
      <c r="K9" s="2">
        <v>34.4</v>
      </c>
      <c r="L9" s="2">
        <v>39.74</v>
      </c>
      <c r="M9" s="2">
        <v>38.39</v>
      </c>
      <c r="N9" s="2">
        <v>41.69</v>
      </c>
      <c r="O9" s="2">
        <v>36.380000000000003</v>
      </c>
      <c r="P9" s="2">
        <v>32.53</v>
      </c>
      <c r="Q9" s="287">
        <v>31.509027272727273</v>
      </c>
    </row>
    <row r="10" spans="2:17" hidden="1" x14ac:dyDescent="0.35">
      <c r="B10" s="80" t="s">
        <v>1954</v>
      </c>
      <c r="C10" s="1" t="s">
        <v>1955</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hidden="1" x14ac:dyDescent="0.35">
      <c r="B11" s="80" t="s">
        <v>28</v>
      </c>
      <c r="C11" s="1" t="s">
        <v>27</v>
      </c>
      <c r="D11" s="1" t="s">
        <v>1781</v>
      </c>
      <c r="E11" s="2" t="s">
        <v>1832</v>
      </c>
      <c r="F11" s="2" t="s">
        <v>1832</v>
      </c>
      <c r="G11" s="2" t="s">
        <v>1832</v>
      </c>
      <c r="H11" s="2" t="s">
        <v>1832</v>
      </c>
      <c r="I11" s="2" t="s">
        <v>1832</v>
      </c>
      <c r="J11" s="2" t="s">
        <v>1832</v>
      </c>
      <c r="K11" s="2" t="s">
        <v>1832</v>
      </c>
      <c r="L11" s="2" t="s">
        <v>1832</v>
      </c>
      <c r="M11" s="2" t="s">
        <v>1832</v>
      </c>
      <c r="N11" s="2" t="s">
        <v>1832</v>
      </c>
      <c r="O11" s="2" t="s">
        <v>1832</v>
      </c>
      <c r="P11" s="2">
        <v>23.69</v>
      </c>
      <c r="Q11" s="287"/>
    </row>
    <row r="12" spans="2:17" hidden="1" x14ac:dyDescent="0.35">
      <c r="B12" s="80" t="s">
        <v>32</v>
      </c>
      <c r="C12" s="1" t="s">
        <v>31</v>
      </c>
      <c r="D12" s="1" t="s">
        <v>1781</v>
      </c>
      <c r="E12" s="2" t="s">
        <v>1832</v>
      </c>
      <c r="F12" s="2" t="s">
        <v>1832</v>
      </c>
      <c r="G12" s="2" t="s">
        <v>1832</v>
      </c>
      <c r="H12" s="2" t="s">
        <v>1832</v>
      </c>
      <c r="I12" s="2" t="s">
        <v>1832</v>
      </c>
      <c r="J12" s="2" t="s">
        <v>1832</v>
      </c>
      <c r="K12" s="2" t="s">
        <v>1832</v>
      </c>
      <c r="L12" s="2" t="s">
        <v>1832</v>
      </c>
      <c r="M12" s="2" t="s">
        <v>1832</v>
      </c>
      <c r="N12" s="2" t="s">
        <v>1832</v>
      </c>
      <c r="O12" s="2" t="s">
        <v>1832</v>
      </c>
      <c r="P12" s="2">
        <v>24.25</v>
      </c>
      <c r="Q12" s="287"/>
    </row>
    <row r="13" spans="2:17" hidden="1" x14ac:dyDescent="0.35">
      <c r="B13" s="80" t="s">
        <v>44</v>
      </c>
      <c r="C13" s="1" t="s">
        <v>43</v>
      </c>
      <c r="D13" s="1" t="s">
        <v>1791</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hidden="1" x14ac:dyDescent="0.35">
      <c r="B14" s="80" t="s">
        <v>102</v>
      </c>
      <c r="C14" s="1" t="s">
        <v>99</v>
      </c>
      <c r="D14" s="1" t="s">
        <v>1791</v>
      </c>
      <c r="E14" s="2" t="s">
        <v>1832</v>
      </c>
      <c r="F14" s="2" t="s">
        <v>1832</v>
      </c>
      <c r="G14" s="2" t="s">
        <v>1832</v>
      </c>
      <c r="H14" s="2" t="s">
        <v>1832</v>
      </c>
      <c r="I14" s="2" t="s">
        <v>1832</v>
      </c>
      <c r="J14" s="2" t="s">
        <v>1832</v>
      </c>
      <c r="K14" s="2" t="s">
        <v>1832</v>
      </c>
      <c r="L14" s="2" t="s">
        <v>1832</v>
      </c>
      <c r="M14" s="2" t="s">
        <v>1832</v>
      </c>
      <c r="N14" s="2" t="s">
        <v>1832</v>
      </c>
      <c r="O14" s="2" t="s">
        <v>1832</v>
      </c>
      <c r="P14" s="2">
        <v>18.03</v>
      </c>
      <c r="Q14" s="287"/>
    </row>
    <row r="15" spans="2:17" hidden="1" x14ac:dyDescent="0.35">
      <c r="B15" s="80" t="s">
        <v>97</v>
      </c>
      <c r="C15" s="1" t="s">
        <v>1792</v>
      </c>
      <c r="D15" s="1" t="s">
        <v>1781</v>
      </c>
      <c r="E15" s="2" t="s">
        <v>1832</v>
      </c>
      <c r="F15" s="2" t="s">
        <v>1832</v>
      </c>
      <c r="G15" s="2" t="s">
        <v>1832</v>
      </c>
      <c r="H15" s="2" t="s">
        <v>1832</v>
      </c>
      <c r="I15" s="2" t="s">
        <v>1832</v>
      </c>
      <c r="J15" s="2" t="s">
        <v>1832</v>
      </c>
      <c r="K15" s="2" t="s">
        <v>1832</v>
      </c>
      <c r="L15" s="2" t="s">
        <v>1832</v>
      </c>
      <c r="M15" s="2" t="s">
        <v>1832</v>
      </c>
      <c r="N15" s="2" t="s">
        <v>1832</v>
      </c>
      <c r="O15" s="2" t="s">
        <v>1832</v>
      </c>
      <c r="P15" s="2">
        <v>30.73</v>
      </c>
      <c r="Q15" s="287"/>
    </row>
    <row r="16" spans="2:17" hidden="1" x14ac:dyDescent="0.35">
      <c r="B16" s="80" t="s">
        <v>26</v>
      </c>
      <c r="C16" s="1" t="s">
        <v>96</v>
      </c>
      <c r="D16" s="1" t="s">
        <v>1781</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hidden="1" x14ac:dyDescent="0.35">
      <c r="B17" s="80" t="s">
        <v>46</v>
      </c>
      <c r="C17" s="1" t="s">
        <v>101</v>
      </c>
      <c r="D17" s="1" t="s">
        <v>1781</v>
      </c>
      <c r="E17" s="2" t="s">
        <v>1832</v>
      </c>
      <c r="F17" s="2" t="s">
        <v>1832</v>
      </c>
      <c r="G17" s="2" t="s">
        <v>1832</v>
      </c>
      <c r="H17" s="2" t="s">
        <v>1832</v>
      </c>
      <c r="I17" s="2" t="s">
        <v>1832</v>
      </c>
      <c r="J17" s="2" t="s">
        <v>1832</v>
      </c>
      <c r="K17" s="2" t="s">
        <v>1832</v>
      </c>
      <c r="L17" s="2" t="s">
        <v>1832</v>
      </c>
      <c r="M17" s="2" t="s">
        <v>1832</v>
      </c>
      <c r="N17" s="2" t="s">
        <v>1832</v>
      </c>
      <c r="O17" s="2" t="s">
        <v>1832</v>
      </c>
      <c r="P17" s="2">
        <v>34.200000000000003</v>
      </c>
      <c r="Q17" s="287"/>
    </row>
    <row r="18" spans="2:17" hidden="1" x14ac:dyDescent="0.35">
      <c r="B18" s="80" t="s">
        <v>107</v>
      </c>
      <c r="C18" s="1" t="s">
        <v>104</v>
      </c>
      <c r="D18" s="1" t="s">
        <v>1781</v>
      </c>
      <c r="E18" s="2" t="s">
        <v>1832</v>
      </c>
      <c r="F18" s="2" t="s">
        <v>1832</v>
      </c>
      <c r="G18" s="2" t="s">
        <v>1832</v>
      </c>
      <c r="H18" s="2" t="s">
        <v>1832</v>
      </c>
      <c r="I18" s="2" t="s">
        <v>1832</v>
      </c>
      <c r="J18" s="2" t="s">
        <v>1832</v>
      </c>
      <c r="K18" s="2" t="s">
        <v>1832</v>
      </c>
      <c r="L18" s="2" t="s">
        <v>1832</v>
      </c>
      <c r="M18" s="2" t="s">
        <v>1832</v>
      </c>
      <c r="N18" s="2" t="s">
        <v>1832</v>
      </c>
      <c r="O18" s="2" t="s">
        <v>1832</v>
      </c>
      <c r="P18" s="2">
        <v>29.07</v>
      </c>
      <c r="Q18" s="287"/>
    </row>
    <row r="19" spans="2:17" hidden="1" x14ac:dyDescent="0.35">
      <c r="B19" s="80" t="s">
        <v>84</v>
      </c>
      <c r="C19" s="1" t="s">
        <v>1793</v>
      </c>
      <c r="D19" s="1" t="s">
        <v>1781</v>
      </c>
      <c r="E19" s="2" t="s">
        <v>1832</v>
      </c>
      <c r="F19" s="2" t="s">
        <v>1832</v>
      </c>
      <c r="G19" s="2" t="s">
        <v>1832</v>
      </c>
      <c r="H19" s="2" t="s">
        <v>1832</v>
      </c>
      <c r="I19" s="2" t="s">
        <v>1832</v>
      </c>
      <c r="J19" s="2" t="s">
        <v>1832</v>
      </c>
      <c r="K19" s="2" t="s">
        <v>1832</v>
      </c>
      <c r="L19" s="2" t="s">
        <v>1832</v>
      </c>
      <c r="M19" s="2" t="s">
        <v>1832</v>
      </c>
      <c r="N19" s="2" t="s">
        <v>1832</v>
      </c>
      <c r="O19" s="2" t="s">
        <v>1832</v>
      </c>
      <c r="P19" s="2">
        <v>25.98</v>
      </c>
      <c r="Q19" s="287"/>
    </row>
    <row r="20" spans="2:17" hidden="1" x14ac:dyDescent="0.35">
      <c r="B20" s="80" t="s">
        <v>80</v>
      </c>
      <c r="C20" s="1" t="s">
        <v>109</v>
      </c>
      <c r="D20" s="1" t="s">
        <v>1781</v>
      </c>
      <c r="E20" s="2">
        <v>32.07</v>
      </c>
      <c r="F20" s="2">
        <v>31.7</v>
      </c>
      <c r="G20" s="2">
        <v>27.1</v>
      </c>
      <c r="H20" s="2">
        <v>21.1</v>
      </c>
      <c r="I20" s="2">
        <v>7.07</v>
      </c>
      <c r="J20" s="2">
        <v>23.03</v>
      </c>
      <c r="K20" s="2">
        <v>20.52</v>
      </c>
      <c r="L20" s="2">
        <v>23.34</v>
      </c>
      <c r="M20" s="2">
        <v>25.57</v>
      </c>
      <c r="N20" s="2">
        <v>31.66</v>
      </c>
      <c r="O20" s="2">
        <v>28.21</v>
      </c>
      <c r="P20" s="2">
        <v>28.27</v>
      </c>
      <c r="Q20" s="287">
        <v>21.7239</v>
      </c>
    </row>
    <row r="21" spans="2:17" hidden="1" x14ac:dyDescent="0.35">
      <c r="B21" s="80" t="s">
        <v>49</v>
      </c>
      <c r="C21" s="1" t="s">
        <v>111</v>
      </c>
      <c r="D21" s="1" t="s">
        <v>1781</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hidden="1" x14ac:dyDescent="0.35">
      <c r="B22" s="80" t="s">
        <v>52</v>
      </c>
      <c r="C22" s="1" t="s">
        <v>113</v>
      </c>
      <c r="D22" s="1" t="s">
        <v>1781</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hidden="1" x14ac:dyDescent="0.35">
      <c r="B23" s="80" t="s">
        <v>1794</v>
      </c>
      <c r="C23" s="1" t="s">
        <v>115</v>
      </c>
      <c r="D23" s="1" t="s">
        <v>1781</v>
      </c>
      <c r="E23" s="2">
        <v>36.619999999999997</v>
      </c>
      <c r="F23" s="2">
        <v>24.8</v>
      </c>
      <c r="G23" s="2">
        <v>34.159999999999997</v>
      </c>
      <c r="H23" s="2">
        <v>26.9</v>
      </c>
      <c r="I23" s="2">
        <v>24.58</v>
      </c>
      <c r="J23" s="2">
        <v>25.61</v>
      </c>
      <c r="K23" s="2">
        <v>26.69</v>
      </c>
      <c r="L23" s="2">
        <v>29.29</v>
      </c>
      <c r="M23" s="2">
        <v>31.57</v>
      </c>
      <c r="N23" s="24" t="s">
        <v>1786</v>
      </c>
      <c r="O23" s="24" t="s">
        <v>1786</v>
      </c>
      <c r="P23" s="28" t="s">
        <v>1786</v>
      </c>
      <c r="Q23" s="287">
        <v>25.154600000000002</v>
      </c>
    </row>
    <row r="24" spans="2:17" hidden="1" x14ac:dyDescent="0.35">
      <c r="B24" s="80" t="s">
        <v>122</v>
      </c>
      <c r="C24" s="1" t="s">
        <v>117</v>
      </c>
      <c r="D24" s="1" t="s">
        <v>1781</v>
      </c>
      <c r="E24" s="2">
        <v>42.53</v>
      </c>
      <c r="F24" s="2">
        <v>29.55</v>
      </c>
      <c r="G24" s="24" t="s">
        <v>1786</v>
      </c>
      <c r="H24" s="2">
        <v>27.33</v>
      </c>
      <c r="I24" s="2">
        <v>24.22</v>
      </c>
      <c r="J24" s="2">
        <v>26.78</v>
      </c>
      <c r="K24" s="2">
        <v>25.68</v>
      </c>
      <c r="L24" s="2">
        <v>31.79</v>
      </c>
      <c r="M24" s="2">
        <v>37.32</v>
      </c>
      <c r="N24" s="2">
        <v>49.06</v>
      </c>
      <c r="O24" s="2">
        <v>35.06</v>
      </c>
      <c r="P24" s="2">
        <v>31.76</v>
      </c>
      <c r="Q24" s="287">
        <v>28.55814545454545</v>
      </c>
    </row>
    <row r="25" spans="2:17" hidden="1" x14ac:dyDescent="0.35">
      <c r="B25" s="80" t="s">
        <v>1956</v>
      </c>
      <c r="C25" s="1" t="s">
        <v>1957</v>
      </c>
      <c r="D25" s="1" t="s">
        <v>1781</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hidden="1" x14ac:dyDescent="0.35">
      <c r="B26" s="80" t="s">
        <v>149</v>
      </c>
      <c r="C26" s="1" t="s">
        <v>148</v>
      </c>
      <c r="D26" s="1" t="s">
        <v>1781</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hidden="1" x14ac:dyDescent="0.35">
      <c r="B27" s="80" t="s">
        <v>1801</v>
      </c>
      <c r="C27" s="1" t="s">
        <v>1802</v>
      </c>
      <c r="D27" s="1" t="s">
        <v>1781</v>
      </c>
      <c r="E27" s="2">
        <v>38.01</v>
      </c>
      <c r="F27" s="2">
        <v>21</v>
      </c>
      <c r="G27" s="2">
        <v>20.5</v>
      </c>
      <c r="H27" s="2">
        <v>25.45</v>
      </c>
      <c r="I27" s="2">
        <v>24.4</v>
      </c>
      <c r="J27" s="2">
        <v>27.57</v>
      </c>
      <c r="K27" s="2">
        <v>25.98</v>
      </c>
      <c r="L27" s="2">
        <v>25.85</v>
      </c>
      <c r="M27" s="2">
        <v>32.06</v>
      </c>
      <c r="N27" s="2">
        <v>35.07</v>
      </c>
      <c r="O27" s="2">
        <v>33.46</v>
      </c>
      <c r="P27" s="2">
        <v>31.17</v>
      </c>
      <c r="Q27" s="287">
        <v>24.6877</v>
      </c>
    </row>
    <row r="28" spans="2:17" hidden="1" x14ac:dyDescent="0.35">
      <c r="B28" s="80" t="s">
        <v>1958</v>
      </c>
      <c r="C28" s="1" t="s">
        <v>1959</v>
      </c>
      <c r="D28" s="1" t="s">
        <v>1781</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hidden="1" x14ac:dyDescent="0.35">
      <c r="B29" s="80" t="s">
        <v>124</v>
      </c>
      <c r="C29" s="1" t="s">
        <v>1803</v>
      </c>
      <c r="D29" s="1" t="s">
        <v>1781</v>
      </c>
      <c r="E29" s="2">
        <v>42.92</v>
      </c>
      <c r="F29" s="2">
        <v>21.35</v>
      </c>
      <c r="G29" s="24" t="s">
        <v>1786</v>
      </c>
      <c r="H29" s="24" t="s">
        <v>1786</v>
      </c>
      <c r="I29" s="24" t="s">
        <v>1786</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1791</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hidden="1" x14ac:dyDescent="0.35">
      <c r="B31" s="80" t="s">
        <v>95</v>
      </c>
      <c r="C31" s="1" t="s">
        <v>161</v>
      </c>
      <c r="D31" s="1" t="s">
        <v>1791</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1781</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1960</v>
      </c>
      <c r="C33" s="1" t="s">
        <v>1961</v>
      </c>
      <c r="D33" s="1" t="s">
        <v>1791</v>
      </c>
      <c r="E33" s="2" t="s">
        <v>1832</v>
      </c>
      <c r="F33" s="2">
        <v>33.763333333333335</v>
      </c>
      <c r="G33" s="2">
        <v>27.763333333333332</v>
      </c>
      <c r="H33" s="2">
        <v>29.056666666666668</v>
      </c>
      <c r="I33" s="2" t="s">
        <v>1832</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1791</v>
      </c>
      <c r="E34" s="2">
        <v>32.28</v>
      </c>
      <c r="F34" s="2">
        <v>31.4</v>
      </c>
      <c r="G34" s="2">
        <v>32.590000000000003</v>
      </c>
      <c r="H34" s="2">
        <v>28.36</v>
      </c>
      <c r="I34" s="24" t="s">
        <v>1786</v>
      </c>
      <c r="J34" s="2">
        <v>23.68</v>
      </c>
      <c r="K34" s="2">
        <v>21.38</v>
      </c>
      <c r="L34" s="2">
        <v>27.76</v>
      </c>
      <c r="M34" s="2">
        <v>28.89</v>
      </c>
      <c r="N34" s="2">
        <v>35.85</v>
      </c>
      <c r="O34" s="2">
        <v>24.94</v>
      </c>
      <c r="P34" s="2">
        <v>25.76</v>
      </c>
      <c r="Q34" s="287">
        <v>24.746754545454543</v>
      </c>
    </row>
    <row r="35" spans="2:17" x14ac:dyDescent="0.35">
      <c r="B35" s="80" t="s">
        <v>120</v>
      </c>
      <c r="C35" s="1" t="s">
        <v>180</v>
      </c>
      <c r="D35" s="1" t="s">
        <v>1781</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1791</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1962</v>
      </c>
      <c r="C37" s="1" t="s">
        <v>1963</v>
      </c>
      <c r="D37" s="1" t="s">
        <v>1791</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1791</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hidden="1" x14ac:dyDescent="0.35">
      <c r="B39" s="80" t="s">
        <v>30</v>
      </c>
      <c r="C39" s="1" t="s">
        <v>189</v>
      </c>
      <c r="D39" s="1" t="s">
        <v>1791</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1781</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1791</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1791</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hidden="1" x14ac:dyDescent="0.35">
      <c r="B43" s="157" t="s">
        <v>64</v>
      </c>
      <c r="C43" s="158" t="s">
        <v>1964</v>
      </c>
      <c r="D43" s="158" t="s">
        <v>1808</v>
      </c>
      <c r="E43" s="288" t="s">
        <v>1832</v>
      </c>
      <c r="F43" s="288" t="s">
        <v>1832</v>
      </c>
      <c r="G43" s="288" t="s">
        <v>1832</v>
      </c>
      <c r="H43" s="288" t="s">
        <v>1832</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AB20" sqref="AB20"/>
    </sheetView>
  </sheetViews>
  <sheetFormatPr defaultRowHeight="14.5" x14ac:dyDescent="0.35"/>
  <sheetData>
    <row r="1" spans="2:18" ht="15" thickBot="1" x14ac:dyDescent="0.4"/>
    <row r="2" spans="2:18" ht="14.5" customHeight="1" x14ac:dyDescent="0.35">
      <c r="B2" s="335" t="s">
        <v>438</v>
      </c>
      <c r="C2" s="336"/>
      <c r="D2" s="336"/>
      <c r="E2" s="336"/>
      <c r="F2" s="336"/>
      <c r="G2" s="336"/>
      <c r="H2" s="336"/>
      <c r="I2" s="336"/>
      <c r="J2" s="336"/>
      <c r="K2" s="336"/>
      <c r="L2" s="336"/>
      <c r="M2" s="336"/>
      <c r="N2" s="336"/>
      <c r="O2" s="336"/>
      <c r="P2" s="336"/>
      <c r="Q2" s="336"/>
      <c r="R2" s="337"/>
    </row>
    <row r="3" spans="2:18" x14ac:dyDescent="0.35">
      <c r="B3" s="338"/>
      <c r="C3" s="339"/>
      <c r="D3" s="339"/>
      <c r="E3" s="339"/>
      <c r="F3" s="339"/>
      <c r="G3" s="339"/>
      <c r="H3" s="339"/>
      <c r="I3" s="339"/>
      <c r="J3" s="339"/>
      <c r="K3" s="339"/>
      <c r="L3" s="339"/>
      <c r="M3" s="339"/>
      <c r="N3" s="339"/>
      <c r="O3" s="339"/>
      <c r="P3" s="339"/>
      <c r="Q3" s="339"/>
      <c r="R3" s="340"/>
    </row>
    <row r="4" spans="2:18" x14ac:dyDescent="0.35">
      <c r="B4" s="338"/>
      <c r="C4" s="339"/>
      <c r="D4" s="339"/>
      <c r="E4" s="339"/>
      <c r="F4" s="339"/>
      <c r="G4" s="339"/>
      <c r="H4" s="339"/>
      <c r="I4" s="339"/>
      <c r="J4" s="339"/>
      <c r="K4" s="339"/>
      <c r="L4" s="339"/>
      <c r="M4" s="339"/>
      <c r="N4" s="339"/>
      <c r="O4" s="339"/>
      <c r="P4" s="339"/>
      <c r="Q4" s="339"/>
      <c r="R4" s="340"/>
    </row>
    <row r="5" spans="2:18" x14ac:dyDescent="0.35">
      <c r="B5" s="338"/>
      <c r="C5" s="339"/>
      <c r="D5" s="339"/>
      <c r="E5" s="339"/>
      <c r="F5" s="339"/>
      <c r="G5" s="339"/>
      <c r="H5" s="339"/>
      <c r="I5" s="339"/>
      <c r="J5" s="339"/>
      <c r="K5" s="339"/>
      <c r="L5" s="339"/>
      <c r="M5" s="339"/>
      <c r="N5" s="339"/>
      <c r="O5" s="339"/>
      <c r="P5" s="339"/>
      <c r="Q5" s="339"/>
      <c r="R5" s="340"/>
    </row>
    <row r="6" spans="2:18" x14ac:dyDescent="0.35">
      <c r="B6" s="338"/>
      <c r="C6" s="339"/>
      <c r="D6" s="339"/>
      <c r="E6" s="339"/>
      <c r="F6" s="339"/>
      <c r="G6" s="339"/>
      <c r="H6" s="339"/>
      <c r="I6" s="339"/>
      <c r="J6" s="339"/>
      <c r="K6" s="339"/>
      <c r="L6" s="339"/>
      <c r="M6" s="339"/>
      <c r="N6" s="339"/>
      <c r="O6" s="339"/>
      <c r="P6" s="339"/>
      <c r="Q6" s="339"/>
      <c r="R6" s="340"/>
    </row>
    <row r="7" spans="2:18" x14ac:dyDescent="0.35">
      <c r="B7" s="338"/>
      <c r="C7" s="339"/>
      <c r="D7" s="339"/>
      <c r="E7" s="339"/>
      <c r="F7" s="339"/>
      <c r="G7" s="339"/>
      <c r="H7" s="339"/>
      <c r="I7" s="339"/>
      <c r="J7" s="339"/>
      <c r="K7" s="339"/>
      <c r="L7" s="339"/>
      <c r="M7" s="339"/>
      <c r="N7" s="339"/>
      <c r="O7" s="339"/>
      <c r="P7" s="339"/>
      <c r="Q7" s="339"/>
      <c r="R7" s="340"/>
    </row>
    <row r="8" spans="2:18" x14ac:dyDescent="0.35">
      <c r="B8" s="338"/>
      <c r="C8" s="339"/>
      <c r="D8" s="339"/>
      <c r="E8" s="339"/>
      <c r="F8" s="339"/>
      <c r="G8" s="339"/>
      <c r="H8" s="339"/>
      <c r="I8" s="339"/>
      <c r="J8" s="339"/>
      <c r="K8" s="339"/>
      <c r="L8" s="339"/>
      <c r="M8" s="339"/>
      <c r="N8" s="339"/>
      <c r="O8" s="339"/>
      <c r="P8" s="339"/>
      <c r="Q8" s="339"/>
      <c r="R8" s="340"/>
    </row>
    <row r="9" spans="2:18" x14ac:dyDescent="0.35">
      <c r="B9" s="338"/>
      <c r="C9" s="339"/>
      <c r="D9" s="339"/>
      <c r="E9" s="339"/>
      <c r="F9" s="339"/>
      <c r="G9" s="339"/>
      <c r="H9" s="339"/>
      <c r="I9" s="339"/>
      <c r="J9" s="339"/>
      <c r="K9" s="339"/>
      <c r="L9" s="339"/>
      <c r="M9" s="339"/>
      <c r="N9" s="339"/>
      <c r="O9" s="339"/>
      <c r="P9" s="339"/>
      <c r="Q9" s="339"/>
      <c r="R9" s="340"/>
    </row>
    <row r="10" spans="2:18" x14ac:dyDescent="0.35">
      <c r="B10" s="338"/>
      <c r="C10" s="339"/>
      <c r="D10" s="339"/>
      <c r="E10" s="339"/>
      <c r="F10" s="339"/>
      <c r="G10" s="339"/>
      <c r="H10" s="339"/>
      <c r="I10" s="339"/>
      <c r="J10" s="339"/>
      <c r="K10" s="339"/>
      <c r="L10" s="339"/>
      <c r="M10" s="339"/>
      <c r="N10" s="339"/>
      <c r="O10" s="339"/>
      <c r="P10" s="339"/>
      <c r="Q10" s="339"/>
      <c r="R10" s="340"/>
    </row>
    <row r="11" spans="2:18" x14ac:dyDescent="0.35">
      <c r="B11" s="338"/>
      <c r="C11" s="339"/>
      <c r="D11" s="339"/>
      <c r="E11" s="339"/>
      <c r="F11" s="339"/>
      <c r="G11" s="339"/>
      <c r="H11" s="339"/>
      <c r="I11" s="339"/>
      <c r="J11" s="339"/>
      <c r="K11" s="339"/>
      <c r="L11" s="339"/>
      <c r="M11" s="339"/>
      <c r="N11" s="339"/>
      <c r="O11" s="339"/>
      <c r="P11" s="339"/>
      <c r="Q11" s="339"/>
      <c r="R11" s="340"/>
    </row>
    <row r="12" spans="2:18" x14ac:dyDescent="0.35">
      <c r="B12" s="338"/>
      <c r="C12" s="339"/>
      <c r="D12" s="339"/>
      <c r="E12" s="339"/>
      <c r="F12" s="339"/>
      <c r="G12" s="339"/>
      <c r="H12" s="339"/>
      <c r="I12" s="339"/>
      <c r="J12" s="339"/>
      <c r="K12" s="339"/>
      <c r="L12" s="339"/>
      <c r="M12" s="339"/>
      <c r="N12" s="339"/>
      <c r="O12" s="339"/>
      <c r="P12" s="339"/>
      <c r="Q12" s="339"/>
      <c r="R12" s="340"/>
    </row>
    <row r="13" spans="2:18" x14ac:dyDescent="0.35">
      <c r="B13" s="338"/>
      <c r="C13" s="339"/>
      <c r="D13" s="339"/>
      <c r="E13" s="339"/>
      <c r="F13" s="339"/>
      <c r="G13" s="339"/>
      <c r="H13" s="339"/>
      <c r="I13" s="339"/>
      <c r="J13" s="339"/>
      <c r="K13" s="339"/>
      <c r="L13" s="339"/>
      <c r="M13" s="339"/>
      <c r="N13" s="339"/>
      <c r="O13" s="339"/>
      <c r="P13" s="339"/>
      <c r="Q13" s="339"/>
      <c r="R13" s="340"/>
    </row>
    <row r="14" spans="2:18" x14ac:dyDescent="0.35">
      <c r="B14" s="338"/>
      <c r="C14" s="339"/>
      <c r="D14" s="339"/>
      <c r="E14" s="339"/>
      <c r="F14" s="339"/>
      <c r="G14" s="339"/>
      <c r="H14" s="339"/>
      <c r="I14" s="339"/>
      <c r="J14" s="339"/>
      <c r="K14" s="339"/>
      <c r="L14" s="339"/>
      <c r="M14" s="339"/>
      <c r="N14" s="339"/>
      <c r="O14" s="339"/>
      <c r="P14" s="339"/>
      <c r="Q14" s="339"/>
      <c r="R14" s="340"/>
    </row>
    <row r="15" spans="2:18" x14ac:dyDescent="0.35">
      <c r="B15" s="338"/>
      <c r="C15" s="339"/>
      <c r="D15" s="339"/>
      <c r="E15" s="339"/>
      <c r="F15" s="339"/>
      <c r="G15" s="339"/>
      <c r="H15" s="339"/>
      <c r="I15" s="339"/>
      <c r="J15" s="339"/>
      <c r="K15" s="339"/>
      <c r="L15" s="339"/>
      <c r="M15" s="339"/>
      <c r="N15" s="339"/>
      <c r="O15" s="339"/>
      <c r="P15" s="339"/>
      <c r="Q15" s="339"/>
      <c r="R15" s="340"/>
    </row>
    <row r="16" spans="2:18" x14ac:dyDescent="0.35">
      <c r="B16" s="338"/>
      <c r="C16" s="339"/>
      <c r="D16" s="339"/>
      <c r="E16" s="339"/>
      <c r="F16" s="339"/>
      <c r="G16" s="339"/>
      <c r="H16" s="339"/>
      <c r="I16" s="339"/>
      <c r="J16" s="339"/>
      <c r="K16" s="339"/>
      <c r="L16" s="339"/>
      <c r="M16" s="339"/>
      <c r="N16" s="339"/>
      <c r="O16" s="339"/>
      <c r="P16" s="339"/>
      <c r="Q16" s="339"/>
      <c r="R16" s="340"/>
    </row>
    <row r="17" spans="2:18" x14ac:dyDescent="0.35">
      <c r="B17" s="338"/>
      <c r="C17" s="339"/>
      <c r="D17" s="339"/>
      <c r="E17" s="339"/>
      <c r="F17" s="339"/>
      <c r="G17" s="339"/>
      <c r="H17" s="339"/>
      <c r="I17" s="339"/>
      <c r="J17" s="339"/>
      <c r="K17" s="339"/>
      <c r="L17" s="339"/>
      <c r="M17" s="339"/>
      <c r="N17" s="339"/>
      <c r="O17" s="339"/>
      <c r="P17" s="339"/>
      <c r="Q17" s="339"/>
      <c r="R17" s="340"/>
    </row>
    <row r="18" spans="2:18" x14ac:dyDescent="0.35">
      <c r="B18" s="338"/>
      <c r="C18" s="339"/>
      <c r="D18" s="339"/>
      <c r="E18" s="339"/>
      <c r="F18" s="339"/>
      <c r="G18" s="339"/>
      <c r="H18" s="339"/>
      <c r="I18" s="339"/>
      <c r="J18" s="339"/>
      <c r="K18" s="339"/>
      <c r="L18" s="339"/>
      <c r="M18" s="339"/>
      <c r="N18" s="339"/>
      <c r="O18" s="339"/>
      <c r="P18" s="339"/>
      <c r="Q18" s="339"/>
      <c r="R18" s="340"/>
    </row>
    <row r="19" spans="2:18" x14ac:dyDescent="0.35">
      <c r="B19" s="338"/>
      <c r="C19" s="339"/>
      <c r="D19" s="339"/>
      <c r="E19" s="339"/>
      <c r="F19" s="339"/>
      <c r="G19" s="339"/>
      <c r="H19" s="339"/>
      <c r="I19" s="339"/>
      <c r="J19" s="339"/>
      <c r="K19" s="339"/>
      <c r="L19" s="339"/>
      <c r="M19" s="339"/>
      <c r="N19" s="339"/>
      <c r="O19" s="339"/>
      <c r="P19" s="339"/>
      <c r="Q19" s="339"/>
      <c r="R19" s="340"/>
    </row>
    <row r="20" spans="2:18" x14ac:dyDescent="0.35">
      <c r="B20" s="338"/>
      <c r="C20" s="339"/>
      <c r="D20" s="339"/>
      <c r="E20" s="339"/>
      <c r="F20" s="339"/>
      <c r="G20" s="339"/>
      <c r="H20" s="339"/>
      <c r="I20" s="339"/>
      <c r="J20" s="339"/>
      <c r="K20" s="339"/>
      <c r="L20" s="339"/>
      <c r="M20" s="339"/>
      <c r="N20" s="339"/>
      <c r="O20" s="339"/>
      <c r="P20" s="339"/>
      <c r="Q20" s="339"/>
      <c r="R20" s="340"/>
    </row>
    <row r="21" spans="2:18" x14ac:dyDescent="0.35">
      <c r="B21" s="338"/>
      <c r="C21" s="339"/>
      <c r="D21" s="339"/>
      <c r="E21" s="339"/>
      <c r="F21" s="339"/>
      <c r="G21" s="339"/>
      <c r="H21" s="339"/>
      <c r="I21" s="339"/>
      <c r="J21" s="339"/>
      <c r="K21" s="339"/>
      <c r="L21" s="339"/>
      <c r="M21" s="339"/>
      <c r="N21" s="339"/>
      <c r="O21" s="339"/>
      <c r="P21" s="339"/>
      <c r="Q21" s="339"/>
      <c r="R21" s="340"/>
    </row>
    <row r="22" spans="2:18" x14ac:dyDescent="0.35">
      <c r="B22" s="338"/>
      <c r="C22" s="339"/>
      <c r="D22" s="339"/>
      <c r="E22" s="339"/>
      <c r="F22" s="339"/>
      <c r="G22" s="339"/>
      <c r="H22" s="339"/>
      <c r="I22" s="339"/>
      <c r="J22" s="339"/>
      <c r="K22" s="339"/>
      <c r="L22" s="339"/>
      <c r="M22" s="339"/>
      <c r="N22" s="339"/>
      <c r="O22" s="339"/>
      <c r="P22" s="339"/>
      <c r="Q22" s="339"/>
      <c r="R22" s="340"/>
    </row>
    <row r="23" spans="2:18" x14ac:dyDescent="0.35">
      <c r="B23" s="338"/>
      <c r="C23" s="339"/>
      <c r="D23" s="339"/>
      <c r="E23" s="339"/>
      <c r="F23" s="339"/>
      <c r="G23" s="339"/>
      <c r="H23" s="339"/>
      <c r="I23" s="339"/>
      <c r="J23" s="339"/>
      <c r="K23" s="339"/>
      <c r="L23" s="339"/>
      <c r="M23" s="339"/>
      <c r="N23" s="339"/>
      <c r="O23" s="339"/>
      <c r="P23" s="339"/>
      <c r="Q23" s="339"/>
      <c r="R23" s="340"/>
    </row>
    <row r="24" spans="2:18" x14ac:dyDescent="0.35">
      <c r="B24" s="338"/>
      <c r="C24" s="339"/>
      <c r="D24" s="339"/>
      <c r="E24" s="339"/>
      <c r="F24" s="339"/>
      <c r="G24" s="339"/>
      <c r="H24" s="339"/>
      <c r="I24" s="339"/>
      <c r="J24" s="339"/>
      <c r="K24" s="339"/>
      <c r="L24" s="339"/>
      <c r="M24" s="339"/>
      <c r="N24" s="339"/>
      <c r="O24" s="339"/>
      <c r="P24" s="339"/>
      <c r="Q24" s="339"/>
      <c r="R24" s="340"/>
    </row>
    <row r="25" spans="2:18" x14ac:dyDescent="0.35">
      <c r="B25" s="338"/>
      <c r="C25" s="339"/>
      <c r="D25" s="339"/>
      <c r="E25" s="339"/>
      <c r="F25" s="339"/>
      <c r="G25" s="339"/>
      <c r="H25" s="339"/>
      <c r="I25" s="339"/>
      <c r="J25" s="339"/>
      <c r="K25" s="339"/>
      <c r="L25" s="339"/>
      <c r="M25" s="339"/>
      <c r="N25" s="339"/>
      <c r="O25" s="339"/>
      <c r="P25" s="339"/>
      <c r="Q25" s="339"/>
      <c r="R25" s="340"/>
    </row>
    <row r="26" spans="2:18" x14ac:dyDescent="0.35">
      <c r="B26" s="338"/>
      <c r="C26" s="339"/>
      <c r="D26" s="339"/>
      <c r="E26" s="339"/>
      <c r="F26" s="339"/>
      <c r="G26" s="339"/>
      <c r="H26" s="339"/>
      <c r="I26" s="339"/>
      <c r="J26" s="339"/>
      <c r="K26" s="339"/>
      <c r="L26" s="339"/>
      <c r="M26" s="339"/>
      <c r="N26" s="339"/>
      <c r="O26" s="339"/>
      <c r="P26" s="339"/>
      <c r="Q26" s="339"/>
      <c r="R26" s="340"/>
    </row>
    <row r="27" spans="2:18" x14ac:dyDescent="0.35">
      <c r="B27" s="338"/>
      <c r="C27" s="339"/>
      <c r="D27" s="339"/>
      <c r="E27" s="339"/>
      <c r="F27" s="339"/>
      <c r="G27" s="339"/>
      <c r="H27" s="339"/>
      <c r="I27" s="339"/>
      <c r="J27" s="339"/>
      <c r="K27" s="339"/>
      <c r="L27" s="339"/>
      <c r="M27" s="339"/>
      <c r="N27" s="339"/>
      <c r="O27" s="339"/>
      <c r="P27" s="339"/>
      <c r="Q27" s="339"/>
      <c r="R27" s="340"/>
    </row>
    <row r="28" spans="2:18" x14ac:dyDescent="0.35">
      <c r="B28" s="338"/>
      <c r="C28" s="339"/>
      <c r="D28" s="339"/>
      <c r="E28" s="339"/>
      <c r="F28" s="339"/>
      <c r="G28" s="339"/>
      <c r="H28" s="339"/>
      <c r="I28" s="339"/>
      <c r="J28" s="339"/>
      <c r="K28" s="339"/>
      <c r="L28" s="339"/>
      <c r="M28" s="339"/>
      <c r="N28" s="339"/>
      <c r="O28" s="339"/>
      <c r="P28" s="339"/>
      <c r="Q28" s="339"/>
      <c r="R28" s="340"/>
    </row>
    <row r="29" spans="2:18" x14ac:dyDescent="0.35">
      <c r="B29" s="338"/>
      <c r="C29" s="339"/>
      <c r="D29" s="339"/>
      <c r="E29" s="339"/>
      <c r="F29" s="339"/>
      <c r="G29" s="339"/>
      <c r="H29" s="339"/>
      <c r="I29" s="339"/>
      <c r="J29" s="339"/>
      <c r="K29" s="339"/>
      <c r="L29" s="339"/>
      <c r="M29" s="339"/>
      <c r="N29" s="339"/>
      <c r="O29" s="339"/>
      <c r="P29" s="339"/>
      <c r="Q29" s="339"/>
      <c r="R29" s="340"/>
    </row>
    <row r="30" spans="2:18" x14ac:dyDescent="0.35">
      <c r="B30" s="338"/>
      <c r="C30" s="339"/>
      <c r="D30" s="339"/>
      <c r="E30" s="339"/>
      <c r="F30" s="339"/>
      <c r="G30" s="339"/>
      <c r="H30" s="339"/>
      <c r="I30" s="339"/>
      <c r="J30" s="339"/>
      <c r="K30" s="339"/>
      <c r="L30" s="339"/>
      <c r="M30" s="339"/>
      <c r="N30" s="339"/>
      <c r="O30" s="339"/>
      <c r="P30" s="339"/>
      <c r="Q30" s="339"/>
      <c r="R30" s="340"/>
    </row>
    <row r="31" spans="2:18" x14ac:dyDescent="0.35">
      <c r="B31" s="338"/>
      <c r="C31" s="339"/>
      <c r="D31" s="339"/>
      <c r="E31" s="339"/>
      <c r="F31" s="339"/>
      <c r="G31" s="339"/>
      <c r="H31" s="339"/>
      <c r="I31" s="339"/>
      <c r="J31" s="339"/>
      <c r="K31" s="339"/>
      <c r="L31" s="339"/>
      <c r="M31" s="339"/>
      <c r="N31" s="339"/>
      <c r="O31" s="339"/>
      <c r="P31" s="339"/>
      <c r="Q31" s="339"/>
      <c r="R31" s="340"/>
    </row>
    <row r="32" spans="2:18" x14ac:dyDescent="0.35">
      <c r="B32" s="338"/>
      <c r="C32" s="339"/>
      <c r="D32" s="339"/>
      <c r="E32" s="339"/>
      <c r="F32" s="339"/>
      <c r="G32" s="339"/>
      <c r="H32" s="339"/>
      <c r="I32" s="339"/>
      <c r="J32" s="339"/>
      <c r="K32" s="339"/>
      <c r="L32" s="339"/>
      <c r="M32" s="339"/>
      <c r="N32" s="339"/>
      <c r="O32" s="339"/>
      <c r="P32" s="339"/>
      <c r="Q32" s="339"/>
      <c r="R32" s="340"/>
    </row>
    <row r="33" spans="2:18" x14ac:dyDescent="0.35">
      <c r="B33" s="338"/>
      <c r="C33" s="339"/>
      <c r="D33" s="339"/>
      <c r="E33" s="339"/>
      <c r="F33" s="339"/>
      <c r="G33" s="339"/>
      <c r="H33" s="339"/>
      <c r="I33" s="339"/>
      <c r="J33" s="339"/>
      <c r="K33" s="339"/>
      <c r="L33" s="339"/>
      <c r="M33" s="339"/>
      <c r="N33" s="339"/>
      <c r="O33" s="339"/>
      <c r="P33" s="339"/>
      <c r="Q33" s="339"/>
      <c r="R33" s="340"/>
    </row>
    <row r="34" spans="2:18" x14ac:dyDescent="0.35">
      <c r="B34" s="338"/>
      <c r="C34" s="339"/>
      <c r="D34" s="339"/>
      <c r="E34" s="339"/>
      <c r="F34" s="339"/>
      <c r="G34" s="339"/>
      <c r="H34" s="339"/>
      <c r="I34" s="339"/>
      <c r="J34" s="339"/>
      <c r="K34" s="339"/>
      <c r="L34" s="339"/>
      <c r="M34" s="339"/>
      <c r="N34" s="339"/>
      <c r="O34" s="339"/>
      <c r="P34" s="339"/>
      <c r="Q34" s="339"/>
      <c r="R34" s="340"/>
    </row>
    <row r="35" spans="2:18" x14ac:dyDescent="0.35">
      <c r="B35" s="338"/>
      <c r="C35" s="339"/>
      <c r="D35" s="339"/>
      <c r="E35" s="339"/>
      <c r="F35" s="339"/>
      <c r="G35" s="339"/>
      <c r="H35" s="339"/>
      <c r="I35" s="339"/>
      <c r="J35" s="339"/>
      <c r="K35" s="339"/>
      <c r="L35" s="339"/>
      <c r="M35" s="339"/>
      <c r="N35" s="339"/>
      <c r="O35" s="339"/>
      <c r="P35" s="339"/>
      <c r="Q35" s="339"/>
      <c r="R35" s="340"/>
    </row>
    <row r="36" spans="2:18" x14ac:dyDescent="0.35">
      <c r="B36" s="338"/>
      <c r="C36" s="339"/>
      <c r="D36" s="339"/>
      <c r="E36" s="339"/>
      <c r="F36" s="339"/>
      <c r="G36" s="339"/>
      <c r="H36" s="339"/>
      <c r="I36" s="339"/>
      <c r="J36" s="339"/>
      <c r="K36" s="339"/>
      <c r="L36" s="339"/>
      <c r="M36" s="339"/>
      <c r="N36" s="339"/>
      <c r="O36" s="339"/>
      <c r="P36" s="339"/>
      <c r="Q36" s="339"/>
      <c r="R36" s="340"/>
    </row>
    <row r="37" spans="2:18" x14ac:dyDescent="0.35">
      <c r="B37" s="338"/>
      <c r="C37" s="339"/>
      <c r="D37" s="339"/>
      <c r="E37" s="339"/>
      <c r="F37" s="339"/>
      <c r="G37" s="339"/>
      <c r="H37" s="339"/>
      <c r="I37" s="339"/>
      <c r="J37" s="339"/>
      <c r="K37" s="339"/>
      <c r="L37" s="339"/>
      <c r="M37" s="339"/>
      <c r="N37" s="339"/>
      <c r="O37" s="339"/>
      <c r="P37" s="339"/>
      <c r="Q37" s="339"/>
      <c r="R37" s="340"/>
    </row>
    <row r="38" spans="2:18" x14ac:dyDescent="0.35">
      <c r="B38" s="338"/>
      <c r="C38" s="339"/>
      <c r="D38" s="339"/>
      <c r="E38" s="339"/>
      <c r="F38" s="339"/>
      <c r="G38" s="339"/>
      <c r="H38" s="339"/>
      <c r="I38" s="339"/>
      <c r="J38" s="339"/>
      <c r="K38" s="339"/>
      <c r="L38" s="339"/>
      <c r="M38" s="339"/>
      <c r="N38" s="339"/>
      <c r="O38" s="339"/>
      <c r="P38" s="339"/>
      <c r="Q38" s="339"/>
      <c r="R38" s="340"/>
    </row>
    <row r="39" spans="2:18" x14ac:dyDescent="0.35">
      <c r="B39" s="338"/>
      <c r="C39" s="339"/>
      <c r="D39" s="339"/>
      <c r="E39" s="339"/>
      <c r="F39" s="339"/>
      <c r="G39" s="339"/>
      <c r="H39" s="339"/>
      <c r="I39" s="339"/>
      <c r="J39" s="339"/>
      <c r="K39" s="339"/>
      <c r="L39" s="339"/>
      <c r="M39" s="339"/>
      <c r="N39" s="339"/>
      <c r="O39" s="339"/>
      <c r="P39" s="339"/>
      <c r="Q39" s="339"/>
      <c r="R39" s="340"/>
    </row>
    <row r="40" spans="2:18" x14ac:dyDescent="0.35">
      <c r="B40" s="338"/>
      <c r="C40" s="339"/>
      <c r="D40" s="339"/>
      <c r="E40" s="339"/>
      <c r="F40" s="339"/>
      <c r="G40" s="339"/>
      <c r="H40" s="339"/>
      <c r="I40" s="339"/>
      <c r="J40" s="339"/>
      <c r="K40" s="339"/>
      <c r="L40" s="339"/>
      <c r="M40" s="339"/>
      <c r="N40" s="339"/>
      <c r="O40" s="339"/>
      <c r="P40" s="339"/>
      <c r="Q40" s="339"/>
      <c r="R40" s="340"/>
    </row>
    <row r="41" spans="2:18" x14ac:dyDescent="0.35">
      <c r="B41" s="338"/>
      <c r="C41" s="339"/>
      <c r="D41" s="339"/>
      <c r="E41" s="339"/>
      <c r="F41" s="339"/>
      <c r="G41" s="339"/>
      <c r="H41" s="339"/>
      <c r="I41" s="339"/>
      <c r="J41" s="339"/>
      <c r="K41" s="339"/>
      <c r="L41" s="339"/>
      <c r="M41" s="339"/>
      <c r="N41" s="339"/>
      <c r="O41" s="339"/>
      <c r="P41" s="339"/>
      <c r="Q41" s="339"/>
      <c r="R41" s="340"/>
    </row>
    <row r="42" spans="2:18" x14ac:dyDescent="0.35">
      <c r="B42" s="338"/>
      <c r="C42" s="339"/>
      <c r="D42" s="339"/>
      <c r="E42" s="339"/>
      <c r="F42" s="339"/>
      <c r="G42" s="339"/>
      <c r="H42" s="339"/>
      <c r="I42" s="339"/>
      <c r="J42" s="339"/>
      <c r="K42" s="339"/>
      <c r="L42" s="339"/>
      <c r="M42" s="339"/>
      <c r="N42" s="339"/>
      <c r="O42" s="339"/>
      <c r="P42" s="339"/>
      <c r="Q42" s="339"/>
      <c r="R42" s="340"/>
    </row>
    <row r="43" spans="2:18" x14ac:dyDescent="0.35">
      <c r="B43" s="338"/>
      <c r="C43" s="339"/>
      <c r="D43" s="339"/>
      <c r="E43" s="339"/>
      <c r="F43" s="339"/>
      <c r="G43" s="339"/>
      <c r="H43" s="339"/>
      <c r="I43" s="339"/>
      <c r="J43" s="339"/>
      <c r="K43" s="339"/>
      <c r="L43" s="339"/>
      <c r="M43" s="339"/>
      <c r="N43" s="339"/>
      <c r="O43" s="339"/>
      <c r="P43" s="339"/>
      <c r="Q43" s="339"/>
      <c r="R43" s="340"/>
    </row>
    <row r="44" spans="2:18" x14ac:dyDescent="0.35">
      <c r="B44" s="338"/>
      <c r="C44" s="339"/>
      <c r="D44" s="339"/>
      <c r="E44" s="339"/>
      <c r="F44" s="339"/>
      <c r="G44" s="339"/>
      <c r="H44" s="339"/>
      <c r="I44" s="339"/>
      <c r="J44" s="339"/>
      <c r="K44" s="339"/>
      <c r="L44" s="339"/>
      <c r="M44" s="339"/>
      <c r="N44" s="339"/>
      <c r="O44" s="339"/>
      <c r="P44" s="339"/>
      <c r="Q44" s="339"/>
      <c r="R44" s="340"/>
    </row>
    <row r="45" spans="2:18" x14ac:dyDescent="0.35">
      <c r="B45" s="338"/>
      <c r="C45" s="339"/>
      <c r="D45" s="339"/>
      <c r="E45" s="339"/>
      <c r="F45" s="339"/>
      <c r="G45" s="339"/>
      <c r="H45" s="339"/>
      <c r="I45" s="339"/>
      <c r="J45" s="339"/>
      <c r="K45" s="339"/>
      <c r="L45" s="339"/>
      <c r="M45" s="339"/>
      <c r="N45" s="339"/>
      <c r="O45" s="339"/>
      <c r="P45" s="339"/>
      <c r="Q45" s="339"/>
      <c r="R45" s="340"/>
    </row>
    <row r="46" spans="2:18" x14ac:dyDescent="0.35">
      <c r="B46" s="338"/>
      <c r="C46" s="339"/>
      <c r="D46" s="339"/>
      <c r="E46" s="339"/>
      <c r="F46" s="339"/>
      <c r="G46" s="339"/>
      <c r="H46" s="339"/>
      <c r="I46" s="339"/>
      <c r="J46" s="339"/>
      <c r="K46" s="339"/>
      <c r="L46" s="339"/>
      <c r="M46" s="339"/>
      <c r="N46" s="339"/>
      <c r="O46" s="339"/>
      <c r="P46" s="339"/>
      <c r="Q46" s="339"/>
      <c r="R46" s="340"/>
    </row>
    <row r="47" spans="2:18" x14ac:dyDescent="0.35">
      <c r="B47" s="338"/>
      <c r="C47" s="339"/>
      <c r="D47" s="339"/>
      <c r="E47" s="339"/>
      <c r="F47" s="339"/>
      <c r="G47" s="339"/>
      <c r="H47" s="339"/>
      <c r="I47" s="339"/>
      <c r="J47" s="339"/>
      <c r="K47" s="339"/>
      <c r="L47" s="339"/>
      <c r="M47" s="339"/>
      <c r="N47" s="339"/>
      <c r="O47" s="339"/>
      <c r="P47" s="339"/>
      <c r="Q47" s="339"/>
      <c r="R47" s="340"/>
    </row>
    <row r="48" spans="2:18" x14ac:dyDescent="0.35">
      <c r="B48" s="338"/>
      <c r="C48" s="339"/>
      <c r="D48" s="339"/>
      <c r="E48" s="339"/>
      <c r="F48" s="339"/>
      <c r="G48" s="339"/>
      <c r="H48" s="339"/>
      <c r="I48" s="339"/>
      <c r="J48" s="339"/>
      <c r="K48" s="339"/>
      <c r="L48" s="339"/>
      <c r="M48" s="339"/>
      <c r="N48" s="339"/>
      <c r="O48" s="339"/>
      <c r="P48" s="339"/>
      <c r="Q48" s="339"/>
      <c r="R48" s="340"/>
    </row>
    <row r="49" spans="2:18" x14ac:dyDescent="0.35">
      <c r="B49" s="338"/>
      <c r="C49" s="339"/>
      <c r="D49" s="339"/>
      <c r="E49" s="339"/>
      <c r="F49" s="339"/>
      <c r="G49" s="339"/>
      <c r="H49" s="339"/>
      <c r="I49" s="339"/>
      <c r="J49" s="339"/>
      <c r="K49" s="339"/>
      <c r="L49" s="339"/>
      <c r="M49" s="339"/>
      <c r="N49" s="339"/>
      <c r="O49" s="339"/>
      <c r="P49" s="339"/>
      <c r="Q49" s="339"/>
      <c r="R49" s="340"/>
    </row>
    <row r="50" spans="2:18" x14ac:dyDescent="0.35">
      <c r="B50" s="338"/>
      <c r="C50" s="339"/>
      <c r="D50" s="339"/>
      <c r="E50" s="339"/>
      <c r="F50" s="339"/>
      <c r="G50" s="339"/>
      <c r="H50" s="339"/>
      <c r="I50" s="339"/>
      <c r="J50" s="339"/>
      <c r="K50" s="339"/>
      <c r="L50" s="339"/>
      <c r="M50" s="339"/>
      <c r="N50" s="339"/>
      <c r="O50" s="339"/>
      <c r="P50" s="339"/>
      <c r="Q50" s="339"/>
      <c r="R50" s="340"/>
    </row>
    <row r="51" spans="2:18" ht="15" thickBot="1" x14ac:dyDescent="0.4">
      <c r="B51" s="341"/>
      <c r="C51" s="342"/>
      <c r="D51" s="342"/>
      <c r="E51" s="342"/>
      <c r="F51" s="342"/>
      <c r="G51" s="342"/>
      <c r="H51" s="342"/>
      <c r="I51" s="342"/>
      <c r="J51" s="342"/>
      <c r="K51" s="342"/>
      <c r="L51" s="342"/>
      <c r="M51" s="342"/>
      <c r="N51" s="342"/>
      <c r="O51" s="342"/>
      <c r="P51" s="342"/>
      <c r="Q51" s="342"/>
      <c r="R51" s="343"/>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E4" sqref="E4:Q3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1965</v>
      </c>
      <c r="F2" s="101"/>
      <c r="G2" s="101"/>
      <c r="H2" s="101"/>
      <c r="I2" s="101"/>
      <c r="J2" s="101"/>
      <c r="K2" s="101"/>
      <c r="L2" s="101"/>
      <c r="M2" s="101"/>
      <c r="N2" s="101"/>
      <c r="O2" s="101"/>
      <c r="P2" s="101"/>
      <c r="Q2" s="101"/>
    </row>
    <row r="3" spans="2:17" x14ac:dyDescent="0.35">
      <c r="B3" s="3"/>
      <c r="C3" s="3"/>
      <c r="D3" s="3"/>
      <c r="E3" s="54" t="s">
        <v>1761</v>
      </c>
      <c r="F3" s="54"/>
      <c r="G3" s="54"/>
      <c r="H3" s="54"/>
      <c r="I3" s="54"/>
      <c r="J3" s="54"/>
      <c r="K3" s="54"/>
      <c r="L3" s="54"/>
      <c r="M3" s="54"/>
      <c r="N3" s="54"/>
      <c r="O3" s="54"/>
      <c r="P3" s="54"/>
      <c r="Q3" s="7" t="s">
        <v>1761</v>
      </c>
    </row>
    <row r="4" spans="2:17" x14ac:dyDescent="0.35">
      <c r="B4" s="137" t="s">
        <v>1</v>
      </c>
      <c r="C4" s="138" t="s">
        <v>1762</v>
      </c>
      <c r="D4" s="138" t="s">
        <v>1941</v>
      </c>
      <c r="E4" s="139" t="s">
        <v>1966</v>
      </c>
      <c r="F4" s="139" t="s">
        <v>1967</v>
      </c>
      <c r="G4" s="139" t="s">
        <v>1968</v>
      </c>
      <c r="H4" s="139" t="s">
        <v>1969</v>
      </c>
      <c r="I4" s="139" t="s">
        <v>1970</v>
      </c>
      <c r="J4" s="139" t="s">
        <v>1971</v>
      </c>
      <c r="K4" s="139" t="s">
        <v>1972</v>
      </c>
      <c r="L4" s="139" t="s">
        <v>1973</v>
      </c>
      <c r="M4" s="139" t="s">
        <v>1974</v>
      </c>
      <c r="N4" s="139" t="s">
        <v>1975</v>
      </c>
      <c r="O4" s="139" t="s">
        <v>1976</v>
      </c>
      <c r="P4" s="139" t="s">
        <v>1977</v>
      </c>
      <c r="Q4" s="160" t="s">
        <v>1934</v>
      </c>
    </row>
    <row r="5" spans="2:17" hidden="1" x14ac:dyDescent="0.35">
      <c r="B5" s="80" t="s">
        <v>78</v>
      </c>
      <c r="C5" s="1" t="s">
        <v>1780</v>
      </c>
      <c r="D5" s="1" t="s">
        <v>1781</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hidden="1" x14ac:dyDescent="0.35">
      <c r="B6" s="80" t="s">
        <v>74</v>
      </c>
      <c r="C6" s="1" t="s">
        <v>1782</v>
      </c>
      <c r="D6" s="1" t="s">
        <v>1781</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hidden="1" x14ac:dyDescent="0.35">
      <c r="B7" s="80" t="s">
        <v>13</v>
      </c>
      <c r="C7" s="1" t="s">
        <v>12</v>
      </c>
      <c r="D7" s="1" t="s">
        <v>1781</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hidden="1" x14ac:dyDescent="0.35">
      <c r="B8" s="80" t="s">
        <v>1954</v>
      </c>
      <c r="C8" s="1" t="s">
        <v>1955</v>
      </c>
      <c r="D8" s="1" t="s">
        <v>1781</v>
      </c>
      <c r="E8" s="6">
        <v>41.83</v>
      </c>
      <c r="F8" s="6">
        <v>31.9</v>
      </c>
      <c r="G8" s="6">
        <v>40.42</v>
      </c>
      <c r="H8" s="6">
        <v>35.99</v>
      </c>
      <c r="I8" s="6">
        <v>30.23</v>
      </c>
      <c r="J8" s="6">
        <v>34.1</v>
      </c>
      <c r="K8" s="25" t="s">
        <v>1786</v>
      </c>
      <c r="L8" s="6">
        <v>26.91</v>
      </c>
      <c r="M8" s="6">
        <v>43.12</v>
      </c>
      <c r="N8" s="6">
        <v>33.049999999999997</v>
      </c>
      <c r="O8" s="6">
        <v>44.62</v>
      </c>
      <c r="P8" s="6">
        <v>38.99</v>
      </c>
      <c r="Q8" s="292">
        <f t="shared" si="0"/>
        <v>33.551563636363639</v>
      </c>
    </row>
    <row r="9" spans="2:17" hidden="1" x14ac:dyDescent="0.35">
      <c r="B9" s="80" t="s">
        <v>44</v>
      </c>
      <c r="C9" s="1" t="s">
        <v>43</v>
      </c>
      <c r="D9" s="1" t="s">
        <v>1791</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hidden="1" x14ac:dyDescent="0.35">
      <c r="B10" s="80" t="s">
        <v>26</v>
      </c>
      <c r="C10" s="1" t="s">
        <v>96</v>
      </c>
      <c r="D10" s="1" t="s">
        <v>1781</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hidden="1" x14ac:dyDescent="0.35">
      <c r="B11" s="80" t="s">
        <v>80</v>
      </c>
      <c r="C11" s="1" t="s">
        <v>109</v>
      </c>
      <c r="D11" s="1" t="s">
        <v>1781</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hidden="1" x14ac:dyDescent="0.35">
      <c r="B12" s="80" t="s">
        <v>49</v>
      </c>
      <c r="C12" s="1" t="s">
        <v>111</v>
      </c>
      <c r="D12" s="1" t="s">
        <v>1781</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hidden="1" x14ac:dyDescent="0.35">
      <c r="B13" s="80" t="s">
        <v>52</v>
      </c>
      <c r="C13" s="1" t="s">
        <v>113</v>
      </c>
      <c r="D13" s="1" t="s">
        <v>1781</v>
      </c>
      <c r="E13" s="6">
        <v>46.74</v>
      </c>
      <c r="F13" s="6">
        <v>50.04</v>
      </c>
      <c r="G13" s="6">
        <v>41.23</v>
      </c>
      <c r="H13" s="6">
        <v>42.07</v>
      </c>
      <c r="I13" s="6">
        <v>35.82</v>
      </c>
      <c r="J13" s="6">
        <v>35.020000000000003</v>
      </c>
      <c r="K13" s="6">
        <v>36.22</v>
      </c>
      <c r="L13" s="25" t="s">
        <v>1786</v>
      </c>
      <c r="M13" s="6">
        <v>44</v>
      </c>
      <c r="N13" s="6">
        <v>33.65</v>
      </c>
      <c r="O13" s="6">
        <v>47.47</v>
      </c>
      <c r="P13" s="6">
        <v>31.28</v>
      </c>
      <c r="Q13" s="292">
        <f t="shared" si="0"/>
        <v>37.096072727272727</v>
      </c>
    </row>
    <row r="14" spans="2:17" hidden="1" x14ac:dyDescent="0.35">
      <c r="B14" s="80" t="s">
        <v>1794</v>
      </c>
      <c r="C14" s="1" t="s">
        <v>115</v>
      </c>
      <c r="D14" s="1" t="s">
        <v>1781</v>
      </c>
      <c r="E14" s="6">
        <v>49.92</v>
      </c>
      <c r="F14" s="6">
        <v>39.35</v>
      </c>
      <c r="G14" s="25" t="s">
        <v>1786</v>
      </c>
      <c r="H14" s="6">
        <v>35.86</v>
      </c>
      <c r="I14" s="6">
        <v>43.79</v>
      </c>
      <c r="J14" s="6">
        <v>29.33</v>
      </c>
      <c r="K14" s="25" t="s">
        <v>1786</v>
      </c>
      <c r="L14" s="6">
        <v>28.44</v>
      </c>
      <c r="M14" s="6">
        <v>36.03</v>
      </c>
      <c r="N14" s="25" t="s">
        <v>1786</v>
      </c>
      <c r="O14" s="25" t="s">
        <v>1786</v>
      </c>
      <c r="P14" s="6">
        <v>35.83</v>
      </c>
      <c r="Q14" s="292" t="s">
        <v>1978</v>
      </c>
    </row>
    <row r="15" spans="2:17" hidden="1" x14ac:dyDescent="0.35">
      <c r="B15" s="80" t="s">
        <v>122</v>
      </c>
      <c r="C15" s="1" t="s">
        <v>117</v>
      </c>
      <c r="D15" s="1" t="s">
        <v>1781</v>
      </c>
      <c r="E15" s="6">
        <v>43.67</v>
      </c>
      <c r="F15" s="6">
        <v>41.36</v>
      </c>
      <c r="G15" s="6">
        <v>40.33</v>
      </c>
      <c r="H15" s="6">
        <v>46.63</v>
      </c>
      <c r="I15" s="6">
        <v>31.86</v>
      </c>
      <c r="J15" s="25" t="s">
        <v>1786</v>
      </c>
      <c r="K15" s="6">
        <v>30.97</v>
      </c>
      <c r="L15" s="6">
        <v>28.94</v>
      </c>
      <c r="M15" s="6">
        <v>48.67</v>
      </c>
      <c r="N15" s="6">
        <v>37.840000000000003</v>
      </c>
      <c r="O15" s="6">
        <v>46.74</v>
      </c>
      <c r="P15" s="6">
        <v>34.97</v>
      </c>
      <c r="Q15" s="292">
        <f t="shared" si="0"/>
        <v>36.129236363636373</v>
      </c>
    </row>
    <row r="16" spans="2:17" hidden="1" x14ac:dyDescent="0.35">
      <c r="B16" s="80" t="s">
        <v>1956</v>
      </c>
      <c r="C16" s="1" t="s">
        <v>1957</v>
      </c>
      <c r="D16" s="1" t="s">
        <v>1781</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hidden="1" x14ac:dyDescent="0.35">
      <c r="B17" s="80" t="s">
        <v>149</v>
      </c>
      <c r="C17" s="1" t="s">
        <v>148</v>
      </c>
      <c r="D17" s="1" t="s">
        <v>1781</v>
      </c>
      <c r="E17" s="6">
        <v>85.78</v>
      </c>
      <c r="F17" s="6">
        <v>55.38</v>
      </c>
      <c r="G17" s="6">
        <v>64.819999999999993</v>
      </c>
      <c r="H17" s="6">
        <v>56.58</v>
      </c>
      <c r="I17" s="6">
        <v>54.32</v>
      </c>
      <c r="J17" s="6">
        <v>47.34</v>
      </c>
      <c r="K17" s="25" t="s">
        <v>1786</v>
      </c>
      <c r="L17" s="6">
        <v>45.15</v>
      </c>
      <c r="M17" s="6">
        <v>62.17</v>
      </c>
      <c r="N17" s="6">
        <v>34.020000000000003</v>
      </c>
      <c r="O17" s="6">
        <v>61.5</v>
      </c>
      <c r="P17" s="6">
        <v>44.71</v>
      </c>
      <c r="Q17" s="292">
        <f t="shared" si="0"/>
        <v>51.166218181818188</v>
      </c>
    </row>
    <row r="18" spans="2:17" hidden="1" x14ac:dyDescent="0.35">
      <c r="B18" s="80" t="s">
        <v>56</v>
      </c>
      <c r="C18" s="1" t="s">
        <v>137</v>
      </c>
      <c r="D18" s="1" t="s">
        <v>1781</v>
      </c>
      <c r="E18" s="6">
        <v>37.22</v>
      </c>
      <c r="F18" s="6">
        <v>30.92</v>
      </c>
      <c r="G18" s="6">
        <v>32.31</v>
      </c>
      <c r="H18" s="6">
        <v>31.31</v>
      </c>
      <c r="I18" s="6">
        <v>27.08</v>
      </c>
      <c r="J18" s="26" t="s">
        <v>1787</v>
      </c>
      <c r="K18" s="6">
        <v>21.59</v>
      </c>
      <c r="L18" s="6">
        <v>21.53</v>
      </c>
      <c r="M18" s="25" t="s">
        <v>1786</v>
      </c>
      <c r="N18" s="25" t="s">
        <v>1786</v>
      </c>
      <c r="O18" s="27" t="s">
        <v>1881</v>
      </c>
      <c r="P18" s="6" t="s">
        <v>1832</v>
      </c>
      <c r="Q18" s="292" t="s">
        <v>1979</v>
      </c>
    </row>
    <row r="19" spans="2:17" hidden="1" x14ac:dyDescent="0.35">
      <c r="B19" s="80" t="s">
        <v>1801</v>
      </c>
      <c r="C19" s="1" t="s">
        <v>1802</v>
      </c>
      <c r="D19" s="1" t="s">
        <v>1781</v>
      </c>
      <c r="E19" s="6" t="s">
        <v>1832</v>
      </c>
      <c r="F19" s="6" t="s">
        <v>1832</v>
      </c>
      <c r="G19" s="6" t="s">
        <v>1832</v>
      </c>
      <c r="H19" s="6" t="s">
        <v>1832</v>
      </c>
      <c r="I19" s="6" t="s">
        <v>1832</v>
      </c>
      <c r="J19" s="6" t="s">
        <v>1832</v>
      </c>
      <c r="K19" s="6" t="s">
        <v>1832</v>
      </c>
      <c r="L19" s="6" t="s">
        <v>1832</v>
      </c>
      <c r="M19" s="6" t="s">
        <v>1832</v>
      </c>
      <c r="N19" s="6" t="s">
        <v>1832</v>
      </c>
      <c r="O19" s="6">
        <v>42.31</v>
      </c>
      <c r="P19" s="6">
        <v>32.619999999999997</v>
      </c>
      <c r="Q19" s="292">
        <f t="shared" si="0"/>
        <v>34.467800000000004</v>
      </c>
    </row>
    <row r="20" spans="2:17" hidden="1" x14ac:dyDescent="0.35">
      <c r="B20" s="80" t="s">
        <v>1958</v>
      </c>
      <c r="C20" s="1" t="s">
        <v>1959</v>
      </c>
      <c r="D20" s="1" t="s">
        <v>1781</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hidden="1" x14ac:dyDescent="0.35">
      <c r="B21" s="80" t="s">
        <v>124</v>
      </c>
      <c r="C21" s="1" t="s">
        <v>1803</v>
      </c>
      <c r="D21" s="1" t="s">
        <v>1781</v>
      </c>
      <c r="E21" s="6">
        <v>52.51</v>
      </c>
      <c r="F21" s="25" t="s">
        <v>1786</v>
      </c>
      <c r="G21" s="25" t="s">
        <v>1786</v>
      </c>
      <c r="H21" s="6">
        <v>44.93</v>
      </c>
      <c r="I21" s="25" t="s">
        <v>1786</v>
      </c>
      <c r="J21" s="6">
        <v>36.39</v>
      </c>
      <c r="K21" s="6">
        <v>32.340000000000003</v>
      </c>
      <c r="L21" s="25" t="s">
        <v>1786</v>
      </c>
      <c r="M21" s="6">
        <v>47.82</v>
      </c>
      <c r="N21" s="6">
        <v>32.85</v>
      </c>
      <c r="O21" s="6">
        <v>33.29</v>
      </c>
      <c r="P21" s="6">
        <v>37.25</v>
      </c>
      <c r="Q21" s="292" t="s">
        <v>1980</v>
      </c>
    </row>
    <row r="22" spans="2:17" x14ac:dyDescent="0.35">
      <c r="B22" s="80" t="s">
        <v>143</v>
      </c>
      <c r="C22" s="1" t="s">
        <v>158</v>
      </c>
      <c r="D22" s="1" t="s">
        <v>1791</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hidden="1" x14ac:dyDescent="0.35">
      <c r="B23" s="80" t="s">
        <v>95</v>
      </c>
      <c r="C23" s="1" t="s">
        <v>161</v>
      </c>
      <c r="D23" s="1" t="s">
        <v>1791</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1781</v>
      </c>
      <c r="E24" s="25" t="s">
        <v>1786</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1960</v>
      </c>
      <c r="C25" s="1" t="s">
        <v>1961</v>
      </c>
      <c r="D25" s="1" t="s">
        <v>1791</v>
      </c>
      <c r="E25" s="6">
        <v>43.15</v>
      </c>
      <c r="F25" s="25" t="s">
        <v>1786</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1791</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1781</v>
      </c>
      <c r="E27" s="25" t="s">
        <v>1786</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1791</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1962</v>
      </c>
      <c r="C29" s="1" t="s">
        <v>1963</v>
      </c>
      <c r="D29" s="1" t="s">
        <v>1791</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1791</v>
      </c>
      <c r="E30" s="6">
        <v>39.299999999999997</v>
      </c>
      <c r="F30" s="25" t="s">
        <v>1786</v>
      </c>
      <c r="G30" s="6">
        <v>70.22</v>
      </c>
      <c r="H30" s="6">
        <v>35.799999999999997</v>
      </c>
      <c r="I30" s="6">
        <v>31.05</v>
      </c>
      <c r="J30" s="6">
        <v>32.69</v>
      </c>
      <c r="K30" s="6">
        <v>23.8</v>
      </c>
      <c r="L30" s="6">
        <v>20.48</v>
      </c>
      <c r="M30" s="6">
        <v>44.56</v>
      </c>
      <c r="N30" s="6">
        <v>31.31</v>
      </c>
      <c r="O30" s="6">
        <v>42.03</v>
      </c>
      <c r="P30" s="6">
        <v>31.17</v>
      </c>
      <c r="Q30" s="292">
        <f t="shared" si="0"/>
        <v>33.656109090909098</v>
      </c>
    </row>
    <row r="31" spans="2:17" hidden="1" x14ac:dyDescent="0.35">
      <c r="B31" s="80" t="s">
        <v>30</v>
      </c>
      <c r="C31" s="1" t="s">
        <v>189</v>
      </c>
      <c r="D31" s="1" t="s">
        <v>1791</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1781</v>
      </c>
      <c r="E32" s="6">
        <v>37.36</v>
      </c>
      <c r="F32" s="6">
        <v>39.630000000000003</v>
      </c>
      <c r="G32" s="6">
        <v>37.81</v>
      </c>
      <c r="H32" s="6">
        <v>34.94</v>
      </c>
      <c r="I32" s="6">
        <v>35.82</v>
      </c>
      <c r="J32" s="6">
        <v>37.17</v>
      </c>
      <c r="K32" s="6">
        <v>29</v>
      </c>
      <c r="L32" s="6">
        <v>30.53</v>
      </c>
      <c r="M32" s="6">
        <v>36.31</v>
      </c>
      <c r="N32" s="25" t="s">
        <v>1786</v>
      </c>
      <c r="O32" s="6">
        <v>41.8</v>
      </c>
      <c r="P32" s="6">
        <v>29.08</v>
      </c>
      <c r="Q32" s="292">
        <f t="shared" si="0"/>
        <v>32.572181818181818</v>
      </c>
    </row>
    <row r="33" spans="2:17" x14ac:dyDescent="0.35">
      <c r="B33" s="80" t="s">
        <v>188</v>
      </c>
      <c r="C33" s="1" t="s">
        <v>193</v>
      </c>
      <c r="D33" s="1" t="s">
        <v>1791</v>
      </c>
      <c r="E33" s="6">
        <v>35.049999999999997</v>
      </c>
      <c r="F33" s="25" t="s">
        <v>1786</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1791</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E21" sqref="E21:Q33"/>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1981</v>
      </c>
      <c r="F2" s="95"/>
      <c r="G2" s="95"/>
      <c r="H2" s="95"/>
      <c r="I2" s="95"/>
      <c r="J2" s="95"/>
      <c r="K2" s="95"/>
      <c r="L2" s="95"/>
      <c r="M2" s="95"/>
      <c r="N2" s="95"/>
      <c r="O2" s="95"/>
      <c r="P2" s="95"/>
      <c r="Q2" s="96"/>
    </row>
    <row r="3" spans="2:17" x14ac:dyDescent="0.35">
      <c r="B3" s="3"/>
      <c r="C3" s="3"/>
      <c r="D3" s="3"/>
      <c r="E3" s="97" t="s">
        <v>1761</v>
      </c>
      <c r="F3" s="102"/>
      <c r="G3" s="102"/>
      <c r="H3" s="102"/>
      <c r="I3" s="102"/>
      <c r="J3" s="102"/>
      <c r="K3" s="102"/>
      <c r="L3" s="102"/>
      <c r="M3" s="102"/>
      <c r="N3" s="102"/>
      <c r="O3" s="102"/>
      <c r="P3" s="103"/>
      <c r="Q3" s="8" t="s">
        <v>1761</v>
      </c>
    </row>
    <row r="4" spans="2:17" x14ac:dyDescent="0.35">
      <c r="B4" s="137" t="s">
        <v>1</v>
      </c>
      <c r="C4" s="138" t="s">
        <v>1762</v>
      </c>
      <c r="D4" s="138" t="s">
        <v>1941</v>
      </c>
      <c r="E4" s="139" t="s">
        <v>1982</v>
      </c>
      <c r="F4" s="139" t="s">
        <v>1983</v>
      </c>
      <c r="G4" s="139" t="s">
        <v>1984</v>
      </c>
      <c r="H4" s="139" t="s">
        <v>1985</v>
      </c>
      <c r="I4" s="139" t="s">
        <v>1986</v>
      </c>
      <c r="J4" s="139" t="s">
        <v>1987</v>
      </c>
      <c r="K4" s="139" t="s">
        <v>1988</v>
      </c>
      <c r="L4" s="139" t="s">
        <v>1989</v>
      </c>
      <c r="M4" s="139" t="s">
        <v>1990</v>
      </c>
      <c r="N4" s="139" t="s">
        <v>1991</v>
      </c>
      <c r="O4" s="139" t="s">
        <v>1992</v>
      </c>
      <c r="P4" s="139" t="s">
        <v>1993</v>
      </c>
      <c r="Q4" s="160" t="s">
        <v>1994</v>
      </c>
    </row>
    <row r="5" spans="2:17" hidden="1" x14ac:dyDescent="0.35">
      <c r="B5" s="80" t="s">
        <v>78</v>
      </c>
      <c r="C5" s="1" t="s">
        <v>1780</v>
      </c>
      <c r="D5" s="1" t="s">
        <v>1781</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hidden="1" x14ac:dyDescent="0.35">
      <c r="B6" s="80" t="s">
        <v>74</v>
      </c>
      <c r="C6" s="1" t="s">
        <v>1782</v>
      </c>
      <c r="D6" s="1" t="s">
        <v>1781</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hidden="1" x14ac:dyDescent="0.35">
      <c r="B7" s="80" t="s">
        <v>13</v>
      </c>
      <c r="C7" s="1" t="s">
        <v>12</v>
      </c>
      <c r="D7" s="1" t="s">
        <v>1781</v>
      </c>
      <c r="E7" s="2">
        <v>46.38</v>
      </c>
      <c r="F7" s="2">
        <v>49.09</v>
      </c>
      <c r="G7" s="24" t="s">
        <v>1786</v>
      </c>
      <c r="H7" s="2">
        <v>27.61</v>
      </c>
      <c r="I7" s="2">
        <v>37.78</v>
      </c>
      <c r="J7" s="2">
        <v>38.68</v>
      </c>
      <c r="K7" s="2">
        <v>40.75</v>
      </c>
      <c r="L7" s="2">
        <v>31.09</v>
      </c>
      <c r="M7" s="2">
        <v>43.66</v>
      </c>
      <c r="N7" s="2">
        <v>38.51</v>
      </c>
      <c r="O7" s="2">
        <v>49.03</v>
      </c>
      <c r="P7" s="2">
        <v>37.83</v>
      </c>
      <c r="Q7" s="292">
        <f t="shared" si="0"/>
        <v>38.035409090909084</v>
      </c>
    </row>
    <row r="8" spans="2:17" hidden="1" x14ac:dyDescent="0.35">
      <c r="B8" s="80" t="s">
        <v>1954</v>
      </c>
      <c r="C8" s="1" t="s">
        <v>1955</v>
      </c>
      <c r="D8" s="1" t="s">
        <v>1781</v>
      </c>
      <c r="E8" s="2">
        <v>48.19</v>
      </c>
      <c r="F8" s="2">
        <v>38.979999999999997</v>
      </c>
      <c r="G8" s="2">
        <v>43.34</v>
      </c>
      <c r="H8" s="2">
        <v>29.55</v>
      </c>
      <c r="I8" s="2">
        <v>29.96</v>
      </c>
      <c r="J8" s="2">
        <v>32.54</v>
      </c>
      <c r="K8" s="2">
        <v>31.63</v>
      </c>
      <c r="L8" s="24" t="s">
        <v>1786</v>
      </c>
      <c r="M8" s="2">
        <v>39.75</v>
      </c>
      <c r="N8" s="2">
        <v>36.86</v>
      </c>
      <c r="O8" s="2">
        <v>50.54</v>
      </c>
      <c r="P8" s="2">
        <v>34.89</v>
      </c>
      <c r="Q8" s="292">
        <f t="shared" si="0"/>
        <v>35.947136363636368</v>
      </c>
    </row>
    <row r="9" spans="2:17" hidden="1" x14ac:dyDescent="0.35">
      <c r="B9" s="80" t="s">
        <v>44</v>
      </c>
      <c r="C9" s="1" t="s">
        <v>43</v>
      </c>
      <c r="D9" s="1" t="s">
        <v>1791</v>
      </c>
      <c r="E9" s="2">
        <v>38.28</v>
      </c>
      <c r="F9" s="2">
        <v>34.729999999999997</v>
      </c>
      <c r="G9" s="2">
        <v>27.7</v>
      </c>
      <c r="H9" s="2">
        <v>28.46</v>
      </c>
      <c r="I9" s="24" t="s">
        <v>1786</v>
      </c>
      <c r="J9" s="2">
        <v>24.26</v>
      </c>
      <c r="K9" s="2">
        <v>22.98</v>
      </c>
      <c r="L9" s="2">
        <v>30.23</v>
      </c>
      <c r="M9" s="2">
        <v>27.18</v>
      </c>
      <c r="N9" s="2">
        <v>31.95</v>
      </c>
      <c r="O9" s="2">
        <v>41.11</v>
      </c>
      <c r="P9" s="15" t="s">
        <v>1787</v>
      </c>
      <c r="Q9" s="292">
        <f t="shared" si="0"/>
        <v>29.153599999999997</v>
      </c>
    </row>
    <row r="10" spans="2:17" hidden="1" x14ac:dyDescent="0.35">
      <c r="B10" s="80" t="s">
        <v>26</v>
      </c>
      <c r="C10" s="1" t="s">
        <v>96</v>
      </c>
      <c r="D10" s="1" t="s">
        <v>1781</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hidden="1" x14ac:dyDescent="0.35">
      <c r="B11" s="80" t="s">
        <v>80</v>
      </c>
      <c r="C11" s="1" t="s">
        <v>109</v>
      </c>
      <c r="D11" s="1" t="s">
        <v>1781</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hidden="1" x14ac:dyDescent="0.35">
      <c r="B12" s="80" t="s">
        <v>49</v>
      </c>
      <c r="C12" s="1" t="s">
        <v>111</v>
      </c>
      <c r="D12" s="1" t="s">
        <v>1781</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hidden="1" x14ac:dyDescent="0.35">
      <c r="B13" s="80" t="s">
        <v>52</v>
      </c>
      <c r="C13" s="1" t="s">
        <v>113</v>
      </c>
      <c r="D13" s="1" t="s">
        <v>1781</v>
      </c>
      <c r="E13" s="2">
        <v>45.88</v>
      </c>
      <c r="F13" s="2">
        <v>39.65</v>
      </c>
      <c r="G13" s="2">
        <v>33.08</v>
      </c>
      <c r="H13" s="2">
        <v>28.67</v>
      </c>
      <c r="I13" s="2">
        <v>35.200000000000003</v>
      </c>
      <c r="J13" s="2">
        <v>28.52</v>
      </c>
      <c r="K13" s="2">
        <v>30.26</v>
      </c>
      <c r="L13" s="2">
        <v>36.270000000000003</v>
      </c>
      <c r="M13" s="24" t="s">
        <v>1786</v>
      </c>
      <c r="N13" s="24" t="s">
        <v>1786</v>
      </c>
      <c r="O13" s="2">
        <v>40.64</v>
      </c>
      <c r="P13" s="2">
        <v>37.1</v>
      </c>
      <c r="Q13" s="292">
        <f t="shared" si="0"/>
        <v>33.75065</v>
      </c>
    </row>
    <row r="14" spans="2:17" hidden="1" x14ac:dyDescent="0.35">
      <c r="B14" s="80" t="s">
        <v>1794</v>
      </c>
      <c r="C14" s="1" t="s">
        <v>115</v>
      </c>
      <c r="D14" s="1" t="s">
        <v>1781</v>
      </c>
      <c r="E14" s="24" t="s">
        <v>1786</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hidden="1" x14ac:dyDescent="0.35">
      <c r="B15" s="80" t="s">
        <v>122</v>
      </c>
      <c r="C15" s="1" t="s">
        <v>117</v>
      </c>
      <c r="D15" s="1" t="s">
        <v>1781</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hidden="1" x14ac:dyDescent="0.35">
      <c r="B16" s="80" t="s">
        <v>1956</v>
      </c>
      <c r="C16" s="1" t="s">
        <v>1957</v>
      </c>
      <c r="D16" s="1" t="s">
        <v>1781</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hidden="1" x14ac:dyDescent="0.35">
      <c r="B17" s="80" t="s">
        <v>149</v>
      </c>
      <c r="C17" s="1" t="s">
        <v>148</v>
      </c>
      <c r="D17" s="1" t="s">
        <v>1781</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hidden="1" x14ac:dyDescent="0.35">
      <c r="B18" s="80" t="s">
        <v>56</v>
      </c>
      <c r="C18" s="1" t="s">
        <v>137</v>
      </c>
      <c r="D18" s="1" t="s">
        <v>1781</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hidden="1" x14ac:dyDescent="0.35">
      <c r="B19" s="80" t="s">
        <v>1958</v>
      </c>
      <c r="C19" s="1" t="s">
        <v>1959</v>
      </c>
      <c r="D19" s="1" t="s">
        <v>1781</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hidden="1" x14ac:dyDescent="0.35">
      <c r="B20" s="80" t="s">
        <v>124</v>
      </c>
      <c r="C20" s="1" t="s">
        <v>1803</v>
      </c>
      <c r="D20" s="1" t="s">
        <v>1781</v>
      </c>
      <c r="E20" s="2">
        <v>47.94</v>
      </c>
      <c r="F20" s="24" t="s">
        <v>1786</v>
      </c>
      <c r="G20" s="2">
        <v>44.37</v>
      </c>
      <c r="H20" s="2">
        <v>35.44</v>
      </c>
      <c r="I20" s="24" t="s">
        <v>1786</v>
      </c>
      <c r="J20" s="24" t="s">
        <v>1786</v>
      </c>
      <c r="K20" s="2">
        <v>31.9</v>
      </c>
      <c r="L20" s="2">
        <v>37.03</v>
      </c>
      <c r="M20" s="2">
        <v>40.21</v>
      </c>
      <c r="N20" s="2">
        <v>33.75</v>
      </c>
      <c r="O20" s="24" t="s">
        <v>1786</v>
      </c>
      <c r="P20" s="2">
        <v>32.46</v>
      </c>
      <c r="Q20" s="292">
        <v>36.159999999999997</v>
      </c>
    </row>
    <row r="21" spans="2:17" x14ac:dyDescent="0.35">
      <c r="B21" s="80" t="s">
        <v>143</v>
      </c>
      <c r="C21" s="1" t="s">
        <v>158</v>
      </c>
      <c r="D21" s="1" t="s">
        <v>1791</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hidden="1" x14ac:dyDescent="0.35">
      <c r="B22" s="80" t="s">
        <v>95</v>
      </c>
      <c r="C22" s="1" t="s">
        <v>161</v>
      </c>
      <c r="D22" s="1" t="s">
        <v>1791</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1781</v>
      </c>
      <c r="E23" s="24" t="s">
        <v>1786</v>
      </c>
      <c r="F23" s="24" t="s">
        <v>1786</v>
      </c>
      <c r="G23" s="2">
        <v>38.35</v>
      </c>
      <c r="H23" s="2">
        <v>32.979999999999997</v>
      </c>
      <c r="I23" s="2">
        <v>38.700000000000003</v>
      </c>
      <c r="J23" s="2">
        <v>37.380000000000003</v>
      </c>
      <c r="K23" s="2">
        <v>34.36</v>
      </c>
      <c r="L23" s="2">
        <v>35.61</v>
      </c>
      <c r="M23" s="2">
        <v>41.92</v>
      </c>
      <c r="N23" s="2">
        <v>43.01</v>
      </c>
      <c r="O23" s="2">
        <v>55.54</v>
      </c>
      <c r="P23" s="24" t="s">
        <v>1786</v>
      </c>
      <c r="Q23" s="292">
        <f t="shared" si="0"/>
        <v>37.773055555555558</v>
      </c>
    </row>
    <row r="24" spans="2:17" x14ac:dyDescent="0.35">
      <c r="B24" s="80" t="s">
        <v>1960</v>
      </c>
      <c r="C24" s="1" t="s">
        <v>1961</v>
      </c>
      <c r="D24" s="1" t="s">
        <v>1791</v>
      </c>
      <c r="E24" s="2">
        <v>39.68</v>
      </c>
      <c r="F24" s="2">
        <v>29.49</v>
      </c>
      <c r="G24" s="2">
        <v>39.39</v>
      </c>
      <c r="H24" s="24" t="s">
        <v>1786</v>
      </c>
      <c r="I24" s="2">
        <v>21.17</v>
      </c>
      <c r="J24" s="24" t="s">
        <v>1786</v>
      </c>
      <c r="K24" s="24" t="s">
        <v>1786</v>
      </c>
      <c r="L24" s="2">
        <v>25.81</v>
      </c>
      <c r="M24" s="24" t="s">
        <v>1786</v>
      </c>
      <c r="N24" s="2">
        <v>27.48</v>
      </c>
      <c r="O24" s="2">
        <v>27.9</v>
      </c>
      <c r="P24" s="2">
        <v>35.369999999999997</v>
      </c>
      <c r="Q24" s="292">
        <v>27.1</v>
      </c>
    </row>
    <row r="25" spans="2:17" x14ac:dyDescent="0.35">
      <c r="B25" s="80" t="s">
        <v>42</v>
      </c>
      <c r="C25" s="1" t="s">
        <v>168</v>
      </c>
      <c r="D25" s="1" t="s">
        <v>1791</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1781</v>
      </c>
      <c r="E26" s="2">
        <v>62.15</v>
      </c>
      <c r="F26" s="2">
        <v>46.92</v>
      </c>
      <c r="G26" s="2">
        <v>50.58</v>
      </c>
      <c r="H26" s="2">
        <v>47.71</v>
      </c>
      <c r="I26" s="2">
        <v>41.08</v>
      </c>
      <c r="J26" s="2">
        <v>39.58</v>
      </c>
      <c r="K26" s="2">
        <v>54.04</v>
      </c>
      <c r="L26" s="2">
        <v>47.3</v>
      </c>
      <c r="M26" s="2">
        <v>52.47</v>
      </c>
      <c r="N26" s="24" t="s">
        <v>1786</v>
      </c>
      <c r="O26" s="24" t="s">
        <v>1786</v>
      </c>
      <c r="P26" s="24" t="s">
        <v>1786</v>
      </c>
      <c r="Q26" s="292">
        <f>AVERAGE(E26:P26)*0.95</f>
        <v>46.637611111111113</v>
      </c>
    </row>
    <row r="27" spans="2:17" x14ac:dyDescent="0.35">
      <c r="B27" s="80" t="s">
        <v>127</v>
      </c>
      <c r="C27" s="1" t="s">
        <v>182</v>
      </c>
      <c r="D27" s="1" t="s">
        <v>1791</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1962</v>
      </c>
      <c r="C28" s="1" t="s">
        <v>1963</v>
      </c>
      <c r="D28" s="1" t="s">
        <v>1791</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1791</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hidden="1" x14ac:dyDescent="0.35">
      <c r="B30" s="80" t="s">
        <v>30</v>
      </c>
      <c r="C30" s="1" t="s">
        <v>189</v>
      </c>
      <c r="D30" s="1" t="s">
        <v>1791</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1781</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1791</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1791</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D53" sqref="D53"/>
    </sheetView>
  </sheetViews>
  <sheetFormatPr defaultRowHeight="14.5" x14ac:dyDescent="0.35"/>
  <cols>
    <col min="3" max="3" width="12.453125" customWidth="1"/>
    <col min="4" max="4" width="11.1796875" customWidth="1"/>
    <col min="5" max="8" width="8.7265625" customWidth="1"/>
    <col min="9" max="9" width="8.81640625" customWidth="1"/>
    <col min="10" max="16" width="8.7265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1995</v>
      </c>
      <c r="F2" s="101"/>
      <c r="G2" s="101"/>
      <c r="H2" s="101"/>
      <c r="I2" s="101"/>
      <c r="J2" s="101"/>
      <c r="K2" s="101"/>
      <c r="L2" s="101"/>
      <c r="M2" s="101"/>
      <c r="N2" s="101"/>
      <c r="O2" s="101"/>
      <c r="P2" s="101"/>
      <c r="Q2" s="101"/>
    </row>
    <row r="3" spans="2:17" x14ac:dyDescent="0.35">
      <c r="B3" s="3"/>
      <c r="C3" s="3"/>
      <c r="D3" s="3"/>
      <c r="E3" s="54" t="s">
        <v>1761</v>
      </c>
      <c r="F3" s="54"/>
      <c r="G3" s="54"/>
      <c r="H3" s="54"/>
      <c r="I3" s="54"/>
      <c r="J3" s="54"/>
      <c r="K3" s="54"/>
      <c r="L3" s="54"/>
      <c r="M3" s="54"/>
      <c r="N3" s="54"/>
      <c r="O3" s="54"/>
      <c r="P3" s="54"/>
      <c r="Q3" s="8" t="s">
        <v>1761</v>
      </c>
    </row>
    <row r="4" spans="2:17" x14ac:dyDescent="0.35">
      <c r="B4" s="137" t="s">
        <v>1</v>
      </c>
      <c r="C4" s="138" t="s">
        <v>1762</v>
      </c>
      <c r="D4" s="138" t="s">
        <v>1941</v>
      </c>
      <c r="E4" s="139" t="s">
        <v>1996</v>
      </c>
      <c r="F4" s="139" t="s">
        <v>1997</v>
      </c>
      <c r="G4" s="139" t="s">
        <v>1998</v>
      </c>
      <c r="H4" s="139" t="s">
        <v>1999</v>
      </c>
      <c r="I4" s="139" t="s">
        <v>2000</v>
      </c>
      <c r="J4" s="139" t="s">
        <v>2001</v>
      </c>
      <c r="K4" s="139" t="s">
        <v>2002</v>
      </c>
      <c r="L4" s="139" t="s">
        <v>2003</v>
      </c>
      <c r="M4" s="139" t="s">
        <v>2004</v>
      </c>
      <c r="N4" s="139" t="s">
        <v>2005</v>
      </c>
      <c r="O4" s="139" t="s">
        <v>2006</v>
      </c>
      <c r="P4" s="139" t="s">
        <v>2007</v>
      </c>
      <c r="Q4" s="160" t="s">
        <v>2008</v>
      </c>
    </row>
    <row r="5" spans="2:17" hidden="1" x14ac:dyDescent="0.35">
      <c r="B5" s="80" t="s">
        <v>78</v>
      </c>
      <c r="C5" s="1" t="s">
        <v>1780</v>
      </c>
      <c r="D5" s="1" t="s">
        <v>1781</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hidden="1" x14ac:dyDescent="0.35">
      <c r="B6" s="80" t="s">
        <v>74</v>
      </c>
      <c r="C6" s="1" t="s">
        <v>1782</v>
      </c>
      <c r="D6" s="1" t="s">
        <v>1781</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hidden="1" x14ac:dyDescent="0.35">
      <c r="B7" s="80" t="s">
        <v>13</v>
      </c>
      <c r="C7" s="1" t="s">
        <v>12</v>
      </c>
      <c r="D7" s="1" t="s">
        <v>1781</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hidden="1" x14ac:dyDescent="0.35">
      <c r="B8" s="80" t="s">
        <v>1954</v>
      </c>
      <c r="C8" s="1" t="s">
        <v>1955</v>
      </c>
      <c r="D8" s="1" t="s">
        <v>1781</v>
      </c>
      <c r="E8" s="2">
        <v>46.9</v>
      </c>
      <c r="F8" s="2">
        <v>45.98</v>
      </c>
      <c r="G8" s="2">
        <v>50.32</v>
      </c>
      <c r="H8" s="2">
        <v>32.369999999999997</v>
      </c>
      <c r="I8" s="24" t="s">
        <v>1786</v>
      </c>
      <c r="J8" s="2">
        <v>22.82</v>
      </c>
      <c r="K8" s="2">
        <v>26.68</v>
      </c>
      <c r="L8" s="2">
        <v>31.5</v>
      </c>
      <c r="M8" s="2">
        <v>36.29</v>
      </c>
      <c r="N8" s="2">
        <v>41.79</v>
      </c>
      <c r="O8" s="2">
        <v>43.51</v>
      </c>
      <c r="P8" s="2">
        <v>39.89</v>
      </c>
      <c r="Q8" s="287">
        <f t="shared" si="0"/>
        <v>36.484363636363639</v>
      </c>
    </row>
    <row r="9" spans="2:17" hidden="1" x14ac:dyDescent="0.35">
      <c r="B9" s="80" t="s">
        <v>44</v>
      </c>
      <c r="C9" s="1" t="s">
        <v>43</v>
      </c>
      <c r="D9" s="1" t="s">
        <v>1791</v>
      </c>
      <c r="E9" s="2">
        <v>40.79</v>
      </c>
      <c r="F9" s="2">
        <v>39.159999999999997</v>
      </c>
      <c r="G9" s="2">
        <v>42.59</v>
      </c>
      <c r="H9" s="2">
        <v>35.21</v>
      </c>
      <c r="I9" s="24" t="s">
        <v>1786</v>
      </c>
      <c r="J9" s="2">
        <v>25.17</v>
      </c>
      <c r="K9" s="24" t="s">
        <v>1786</v>
      </c>
      <c r="L9" s="2">
        <v>36.07</v>
      </c>
      <c r="M9" s="2">
        <v>34.299999999999997</v>
      </c>
      <c r="N9" s="2">
        <v>35.26</v>
      </c>
      <c r="O9" s="2">
        <v>41.74</v>
      </c>
      <c r="P9" s="2">
        <v>39.549999999999997</v>
      </c>
      <c r="Q9" s="287">
        <f t="shared" si="0"/>
        <v>35.504640000000002</v>
      </c>
    </row>
    <row r="10" spans="2:17" hidden="1" x14ac:dyDescent="0.35">
      <c r="B10" s="80" t="s">
        <v>26</v>
      </c>
      <c r="C10" s="1" t="s">
        <v>96</v>
      </c>
      <c r="D10" s="1" t="s">
        <v>1781</v>
      </c>
      <c r="E10" s="2">
        <v>34.07</v>
      </c>
      <c r="F10" s="2">
        <v>31.51</v>
      </c>
      <c r="G10" s="2">
        <v>37.19</v>
      </c>
      <c r="H10" s="2">
        <v>30.77</v>
      </c>
      <c r="I10" s="2">
        <v>22.96</v>
      </c>
      <c r="J10" s="2">
        <v>24.64</v>
      </c>
      <c r="K10" s="24" t="s">
        <v>1786</v>
      </c>
      <c r="L10" s="2">
        <v>31.24</v>
      </c>
      <c r="M10" s="2">
        <v>29.47</v>
      </c>
      <c r="N10" s="2">
        <v>34.53</v>
      </c>
      <c r="O10" s="2">
        <v>42.94</v>
      </c>
      <c r="P10" s="2">
        <v>36.15</v>
      </c>
      <c r="Q10" s="287">
        <f t="shared" si="0"/>
        <v>31.022836363636358</v>
      </c>
    </row>
    <row r="11" spans="2:17" hidden="1" x14ac:dyDescent="0.35">
      <c r="B11" s="80" t="s">
        <v>80</v>
      </c>
      <c r="C11" s="1" t="s">
        <v>109</v>
      </c>
      <c r="D11" s="1" t="s">
        <v>1781</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hidden="1" x14ac:dyDescent="0.35">
      <c r="B12" s="80" t="s">
        <v>49</v>
      </c>
      <c r="C12" s="1" t="s">
        <v>111</v>
      </c>
      <c r="D12" s="1" t="s">
        <v>1781</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hidden="1" x14ac:dyDescent="0.35">
      <c r="B13" s="80" t="s">
        <v>52</v>
      </c>
      <c r="C13" s="1" t="s">
        <v>113</v>
      </c>
      <c r="D13" s="1" t="s">
        <v>1781</v>
      </c>
      <c r="E13" s="2">
        <v>46.97</v>
      </c>
      <c r="F13" s="2">
        <v>55.97</v>
      </c>
      <c r="G13" s="2">
        <v>52.13</v>
      </c>
      <c r="H13" s="2">
        <v>43.51</v>
      </c>
      <c r="I13" s="2">
        <v>29.05</v>
      </c>
      <c r="J13" s="2">
        <v>24.88</v>
      </c>
      <c r="K13" s="24" t="s">
        <v>1786</v>
      </c>
      <c r="L13" s="2">
        <v>32.85</v>
      </c>
      <c r="M13" s="2">
        <v>43.09</v>
      </c>
      <c r="N13" s="2">
        <v>42.9</v>
      </c>
      <c r="O13" s="2">
        <v>47.81</v>
      </c>
      <c r="P13" s="2">
        <v>55.04</v>
      </c>
      <c r="Q13" s="287">
        <f t="shared" si="0"/>
        <v>41.384727272727275</v>
      </c>
    </row>
    <row r="14" spans="2:17" hidden="1" x14ac:dyDescent="0.35">
      <c r="B14" s="80" t="s">
        <v>1794</v>
      </c>
      <c r="C14" s="1" t="s">
        <v>115</v>
      </c>
      <c r="D14" s="1" t="s">
        <v>1781</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hidden="1" x14ac:dyDescent="0.35">
      <c r="B15" s="80" t="s">
        <v>122</v>
      </c>
      <c r="C15" s="1" t="s">
        <v>117</v>
      </c>
      <c r="D15" s="1" t="s">
        <v>1781</v>
      </c>
      <c r="E15" s="2">
        <v>42.46</v>
      </c>
      <c r="F15" s="2">
        <v>48.76</v>
      </c>
      <c r="G15" s="2">
        <v>52.54</v>
      </c>
      <c r="H15" s="2">
        <v>42.24</v>
      </c>
      <c r="I15" s="2">
        <v>34.39</v>
      </c>
      <c r="J15" s="2">
        <v>25.29</v>
      </c>
      <c r="K15" s="2">
        <v>27.26</v>
      </c>
      <c r="L15" s="2">
        <v>29.93</v>
      </c>
      <c r="M15" s="2">
        <v>34.21</v>
      </c>
      <c r="N15" s="2">
        <v>49.65</v>
      </c>
      <c r="O15" s="24" t="s">
        <v>1786</v>
      </c>
      <c r="P15" s="2">
        <v>35.159999999999997</v>
      </c>
      <c r="Q15" s="287">
        <f t="shared" si="0"/>
        <v>36.819490909090909</v>
      </c>
    </row>
    <row r="16" spans="2:17" hidden="1" x14ac:dyDescent="0.35">
      <c r="B16" s="80" t="s">
        <v>1956</v>
      </c>
      <c r="C16" s="1" t="s">
        <v>1957</v>
      </c>
      <c r="D16" s="1" t="s">
        <v>1781</v>
      </c>
      <c r="E16" s="2">
        <v>48.01</v>
      </c>
      <c r="F16" s="2">
        <v>53.69</v>
      </c>
      <c r="G16" s="2">
        <v>59.18</v>
      </c>
      <c r="H16" s="2">
        <v>55.46</v>
      </c>
      <c r="I16" s="24" t="s">
        <v>1786</v>
      </c>
      <c r="J16" s="2">
        <v>33.130000000000003</v>
      </c>
      <c r="K16" s="2">
        <v>40.9</v>
      </c>
      <c r="L16" s="2">
        <v>48.6</v>
      </c>
      <c r="M16" s="2">
        <v>45.95</v>
      </c>
      <c r="N16" s="2">
        <v>53.83</v>
      </c>
      <c r="O16" s="2">
        <v>61.71</v>
      </c>
      <c r="P16" s="2">
        <v>53.69</v>
      </c>
      <c r="Q16" s="287">
        <f t="shared" si="0"/>
        <v>48.362181818181817</v>
      </c>
    </row>
    <row r="17" spans="2:17" hidden="1" x14ac:dyDescent="0.35">
      <c r="B17" s="80" t="s">
        <v>149</v>
      </c>
      <c r="C17" s="1" t="s">
        <v>148</v>
      </c>
      <c r="D17" s="1" t="s">
        <v>1781</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hidden="1" x14ac:dyDescent="0.35">
      <c r="B18" s="80" t="s">
        <v>56</v>
      </c>
      <c r="C18" s="1" t="s">
        <v>137</v>
      </c>
      <c r="D18" s="1" t="s">
        <v>1781</v>
      </c>
      <c r="E18" s="2">
        <v>28.98</v>
      </c>
      <c r="F18" s="2">
        <v>43.46</v>
      </c>
      <c r="G18" s="2">
        <v>37.380000000000003</v>
      </c>
      <c r="H18" s="2">
        <v>29.76</v>
      </c>
      <c r="I18" s="2">
        <v>19.760000000000002</v>
      </c>
      <c r="J18" s="2">
        <v>9.83</v>
      </c>
      <c r="K18" s="24" t="s">
        <v>1786</v>
      </c>
      <c r="L18" s="2">
        <v>23.31</v>
      </c>
      <c r="M18" s="2">
        <v>25.31</v>
      </c>
      <c r="N18" s="2">
        <v>33.49</v>
      </c>
      <c r="O18" s="2">
        <v>34.200000000000003</v>
      </c>
      <c r="P18" s="2">
        <v>28.7</v>
      </c>
      <c r="Q18" s="287">
        <f t="shared" si="0"/>
        <v>27.419345454545454</v>
      </c>
    </row>
    <row r="19" spans="2:17" hidden="1" x14ac:dyDescent="0.35">
      <c r="B19" s="80" t="s">
        <v>1958</v>
      </c>
      <c r="C19" s="1" t="s">
        <v>1959</v>
      </c>
      <c r="D19" s="1" t="s">
        <v>1781</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hidden="1" x14ac:dyDescent="0.35">
      <c r="B20" s="80" t="s">
        <v>124</v>
      </c>
      <c r="C20" s="1" t="s">
        <v>1803</v>
      </c>
      <c r="D20" s="1" t="s">
        <v>1781</v>
      </c>
      <c r="E20" s="24" t="s">
        <v>1786</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1791</v>
      </c>
      <c r="E21" s="2">
        <v>34.619999999999997</v>
      </c>
      <c r="F21" s="2">
        <v>30.33</v>
      </c>
      <c r="G21" s="2">
        <v>33.22</v>
      </c>
      <c r="H21" s="2">
        <v>27.46</v>
      </c>
      <c r="I21" s="2">
        <v>20.2</v>
      </c>
      <c r="J21" s="2">
        <v>17.649999999999999</v>
      </c>
      <c r="K21" s="24" t="s">
        <v>1786</v>
      </c>
      <c r="L21" s="2">
        <v>20.36</v>
      </c>
      <c r="M21" s="15" t="s">
        <v>1787</v>
      </c>
      <c r="N21" s="2">
        <v>26.23</v>
      </c>
      <c r="O21" s="2">
        <v>31.46</v>
      </c>
      <c r="P21" s="2">
        <v>33.020000000000003</v>
      </c>
      <c r="Q21" s="287">
        <f t="shared" si="0"/>
        <v>26.356799999999993</v>
      </c>
    </row>
    <row r="22" spans="2:17" hidden="1" x14ac:dyDescent="0.35">
      <c r="B22" s="80" t="s">
        <v>95</v>
      </c>
      <c r="C22" s="1" t="s">
        <v>161</v>
      </c>
      <c r="D22" s="1" t="s">
        <v>1791</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1781</v>
      </c>
      <c r="E23" s="2">
        <v>46.01</v>
      </c>
      <c r="F23" s="2">
        <v>50.67</v>
      </c>
      <c r="G23" s="2">
        <v>55.35</v>
      </c>
      <c r="H23" s="2">
        <v>41.16</v>
      </c>
      <c r="I23" s="2">
        <v>30.62</v>
      </c>
      <c r="J23" s="24" t="s">
        <v>1786</v>
      </c>
      <c r="K23" s="2">
        <v>39.07</v>
      </c>
      <c r="L23" s="2">
        <v>37.090000000000003</v>
      </c>
      <c r="M23" s="2">
        <v>37.71</v>
      </c>
      <c r="N23" s="2">
        <v>46.52</v>
      </c>
      <c r="O23" s="2">
        <v>55.08</v>
      </c>
      <c r="P23" s="2">
        <v>38.96</v>
      </c>
      <c r="Q23" s="287">
        <f t="shared" si="0"/>
        <v>41.737309090909086</v>
      </c>
    </row>
    <row r="24" spans="2:17" x14ac:dyDescent="0.35">
      <c r="B24" s="80" t="s">
        <v>1960</v>
      </c>
      <c r="C24" s="1" t="s">
        <v>1961</v>
      </c>
      <c r="D24" s="1" t="s">
        <v>1791</v>
      </c>
      <c r="E24" s="2">
        <v>32.159999999999997</v>
      </c>
      <c r="F24" s="2">
        <v>30.56</v>
      </c>
      <c r="G24" s="2">
        <v>38.53</v>
      </c>
      <c r="H24" s="2">
        <v>26.82</v>
      </c>
      <c r="I24" s="24" t="s">
        <v>1786</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1791</v>
      </c>
      <c r="E25" s="24" t="s">
        <v>1786</v>
      </c>
      <c r="F25" s="24" t="s">
        <v>1786</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1781</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1791</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1962</v>
      </c>
      <c r="C28" s="1" t="s">
        <v>1963</v>
      </c>
      <c r="D28" s="1" t="s">
        <v>1791</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1791</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hidden="1" x14ac:dyDescent="0.35">
      <c r="B30" s="80" t="s">
        <v>30</v>
      </c>
      <c r="C30" s="1" t="s">
        <v>189</v>
      </c>
      <c r="D30" s="1" t="s">
        <v>1791</v>
      </c>
      <c r="E30" s="2">
        <v>17.82</v>
      </c>
      <c r="F30" s="24" t="s">
        <v>1786</v>
      </c>
      <c r="G30" s="24" t="s">
        <v>1786</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1781</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1791</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1791</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44" t="s">
        <v>528</v>
      </c>
      <c r="T127" s="344"/>
      <c r="U127" s="344"/>
      <c r="V127" s="344"/>
      <c r="W127" s="344"/>
      <c r="X127" s="344"/>
      <c r="Y127" s="344"/>
      <c r="Z127" s="344"/>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44" t="s">
        <v>530</v>
      </c>
      <c r="T181" s="344"/>
      <c r="U181" s="344"/>
      <c r="V181" s="344"/>
      <c r="W181" s="344"/>
      <c r="X181" s="344"/>
      <c r="Y181" s="344"/>
      <c r="Z181" s="344"/>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44" t="s">
        <v>531</v>
      </c>
      <c r="T182" s="344"/>
      <c r="U182" s="344"/>
      <c r="V182" s="344"/>
      <c r="W182" s="344"/>
      <c r="X182" s="344"/>
      <c r="Y182" s="344"/>
      <c r="Z182" s="344"/>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44" t="s">
        <v>532</v>
      </c>
      <c r="T183" s="344"/>
      <c r="U183" s="344"/>
      <c r="V183" s="344"/>
      <c r="W183" s="344"/>
      <c r="X183" s="344"/>
      <c r="Y183" s="344"/>
      <c r="Z183" s="344"/>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44" t="s">
        <v>533</v>
      </c>
      <c r="T241" s="344"/>
      <c r="U241" s="344"/>
      <c r="V241" s="344"/>
      <c r="W241" s="344"/>
      <c r="X241" s="344"/>
      <c r="Y241" s="344"/>
      <c r="Z241" s="344"/>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44" t="s">
        <v>534</v>
      </c>
      <c r="T242" s="344"/>
      <c r="U242" s="344"/>
      <c r="V242" s="344"/>
      <c r="W242" s="344"/>
      <c r="X242" s="344"/>
      <c r="Y242" s="344"/>
      <c r="Z242" s="344"/>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44" t="s">
        <v>535</v>
      </c>
      <c r="T243" s="344"/>
      <c r="U243" s="344"/>
      <c r="V243" s="344"/>
      <c r="W243" s="344"/>
      <c r="X243" s="344"/>
      <c r="Y243" s="344"/>
      <c r="Z243" s="344"/>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44" t="s">
        <v>536</v>
      </c>
      <c r="T244" s="344"/>
      <c r="U244" s="344"/>
      <c r="V244" s="344"/>
      <c r="W244" s="344"/>
      <c r="X244" s="344"/>
      <c r="Y244" s="344"/>
      <c r="Z244" s="344"/>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44" t="s">
        <v>537</v>
      </c>
      <c r="T245" s="344"/>
      <c r="U245" s="344"/>
      <c r="V245" s="344"/>
      <c r="W245" s="344"/>
      <c r="X245" s="344"/>
      <c r="Y245" s="344"/>
      <c r="Z245" s="344"/>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44" t="s">
        <v>538</v>
      </c>
      <c r="T246" s="344"/>
      <c r="U246" s="344"/>
      <c r="V246" s="344"/>
      <c r="W246" s="344"/>
      <c r="X246" s="344"/>
      <c r="Y246" s="344"/>
      <c r="Z246" s="344"/>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44" t="s">
        <v>539</v>
      </c>
      <c r="T247" s="344"/>
      <c r="U247" s="344"/>
      <c r="V247" s="344"/>
      <c r="W247" s="344"/>
      <c r="X247" s="344"/>
      <c r="Y247" s="344"/>
      <c r="Z247" s="344"/>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44" t="s">
        <v>543</v>
      </c>
      <c r="T299" s="344"/>
      <c r="U299" s="344"/>
      <c r="V299" s="344"/>
      <c r="W299" s="344"/>
      <c r="X299" s="344"/>
      <c r="Y299" s="344"/>
      <c r="Z299" s="344"/>
      <c r="AA299" s="344"/>
      <c r="AB299" s="344"/>
      <c r="AC299" s="344"/>
      <c r="AD299" s="344"/>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95" priority="12" operator="greaterThan">
      <formula>40</formula>
    </cfRule>
  </conditionalFormatting>
  <conditionalFormatting pivot="1" sqref="U8:AE68">
    <cfRule type="cellIs" dxfId="494" priority="11" operator="lessThan">
      <formula>10</formula>
    </cfRule>
  </conditionalFormatting>
  <conditionalFormatting pivot="1" sqref="U8:AE68">
    <cfRule type="cellIs" dxfId="493" priority="10" operator="equal">
      <formula>0</formula>
    </cfRule>
  </conditionalFormatting>
  <conditionalFormatting sqref="AV8:BC67">
    <cfRule type="cellIs" dxfId="492" priority="8" operator="lessThan">
      <formula>10</formula>
    </cfRule>
    <cfRule type="cellIs" dxfId="491" priority="9" operator="greaterThan">
      <formula>40</formula>
    </cfRule>
  </conditionalFormatting>
  <conditionalFormatting sqref="AM8:AM67">
    <cfRule type="cellIs" dxfId="490" priority="7" operator="greaterThan">
      <formula>40</formula>
    </cfRule>
  </conditionalFormatting>
  <conditionalFormatting sqref="AM8:AM67">
    <cfRule type="cellIs" dxfId="489" priority="6" operator="lessThan">
      <formula>10</formula>
    </cfRule>
  </conditionalFormatting>
  <conditionalFormatting sqref="AM8:AM67">
    <cfRule type="cellIs" dxfId="488" priority="5" operator="equal">
      <formula>0</formula>
    </cfRule>
  </conditionalFormatting>
  <conditionalFormatting sqref="BH8:BH67">
    <cfRule type="cellIs" dxfId="487" priority="4" operator="greaterThan">
      <formula>36</formula>
    </cfRule>
  </conditionalFormatting>
  <conditionalFormatting sqref="AN8:AN67">
    <cfRule type="cellIs" dxfId="486" priority="3" operator="greaterThan">
      <formula>40</formula>
    </cfRule>
  </conditionalFormatting>
  <conditionalFormatting sqref="AN8:AN67">
    <cfRule type="cellIs" dxfId="485" priority="2" operator="lessThan">
      <formula>10</formula>
    </cfRule>
  </conditionalFormatting>
  <conditionalFormatting sqref="AN8:AN67">
    <cfRule type="cellIs" dxfId="484"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1" t="s">
        <v>772</v>
      </c>
      <c r="M3" s="302" t="s">
        <v>773</v>
      </c>
      <c r="N3" s="302" t="s">
        <v>774</v>
      </c>
      <c r="O3" s="302" t="s">
        <v>775</v>
      </c>
    </row>
    <row r="4" spans="2:15" ht="15" thickBot="1" x14ac:dyDescent="0.4">
      <c r="B4">
        <v>1</v>
      </c>
      <c r="C4" s="111" t="s">
        <v>24</v>
      </c>
      <c r="D4" t="s">
        <v>23</v>
      </c>
      <c r="L4" s="303">
        <v>2023</v>
      </c>
      <c r="M4" s="304" t="s">
        <v>776</v>
      </c>
      <c r="N4" s="305">
        <v>45352</v>
      </c>
      <c r="O4" s="304">
        <v>0.81</v>
      </c>
    </row>
    <row r="5" spans="2:15" ht="15" thickBot="1" x14ac:dyDescent="0.4">
      <c r="B5">
        <v>1</v>
      </c>
      <c r="C5" s="111" t="s">
        <v>13</v>
      </c>
      <c r="D5" t="s">
        <v>12</v>
      </c>
      <c r="L5" s="303">
        <v>2022</v>
      </c>
      <c r="M5" s="304" t="s">
        <v>776</v>
      </c>
      <c r="N5" s="305">
        <v>45078</v>
      </c>
      <c r="O5" s="304">
        <v>0.84</v>
      </c>
    </row>
    <row r="6" spans="2:15" ht="15" thickBot="1" x14ac:dyDescent="0.4">
      <c r="B6">
        <v>1</v>
      </c>
      <c r="C6" s="111" t="s">
        <v>28</v>
      </c>
      <c r="D6" t="s">
        <v>27</v>
      </c>
      <c r="L6" s="303">
        <v>2021</v>
      </c>
      <c r="M6" s="304" t="s">
        <v>776</v>
      </c>
      <c r="N6" s="305">
        <v>45078</v>
      </c>
      <c r="O6" s="304">
        <v>0.84</v>
      </c>
    </row>
    <row r="7" spans="2:15" ht="15" thickBot="1" x14ac:dyDescent="0.4">
      <c r="B7">
        <v>1</v>
      </c>
      <c r="C7" s="208" t="s">
        <v>36</v>
      </c>
      <c r="D7" t="s">
        <v>35</v>
      </c>
      <c r="L7" s="303">
        <v>2020</v>
      </c>
      <c r="M7" s="304" t="s">
        <v>776</v>
      </c>
      <c r="N7" s="305">
        <v>44256</v>
      </c>
      <c r="O7" s="304">
        <v>0.81</v>
      </c>
    </row>
    <row r="8" spans="2:15" ht="15" thickBot="1" x14ac:dyDescent="0.4">
      <c r="B8">
        <v>1</v>
      </c>
      <c r="C8" s="208" t="s">
        <v>44</v>
      </c>
      <c r="D8" t="s">
        <v>43</v>
      </c>
      <c r="L8" s="303">
        <v>2019</v>
      </c>
      <c r="M8" s="304" t="s">
        <v>776</v>
      </c>
      <c r="N8" s="305">
        <v>43891</v>
      </c>
      <c r="O8" s="304">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D4D9-5A3E-4917-BF55-C5CFFC573A2A}">
  <dimension ref="A1:N4"/>
  <sheetViews>
    <sheetView workbookViewId="0">
      <selection activeCell="E10" sqref="E10"/>
    </sheetView>
  </sheetViews>
  <sheetFormatPr defaultRowHeight="14.5" x14ac:dyDescent="0.35"/>
  <cols>
    <col min="1" max="1" width="18.54296875" bestFit="1" customWidth="1"/>
    <col min="2" max="2" width="8.81640625" bestFit="1" customWidth="1"/>
    <col min="3" max="3" width="22.26953125" bestFit="1" customWidth="1"/>
    <col min="4" max="4" width="16.54296875" bestFit="1" customWidth="1"/>
    <col min="5" max="5" width="9.26953125" bestFit="1" customWidth="1"/>
    <col min="6" max="7" width="24.453125" bestFit="1" customWidth="1"/>
    <col min="8" max="8" width="12.26953125" bestFit="1" customWidth="1"/>
    <col min="9" max="9" width="10.54296875" bestFit="1" customWidth="1"/>
    <col min="10" max="10" width="8.81640625" bestFit="1" customWidth="1"/>
    <col min="11" max="11" width="16.26953125" bestFit="1" customWidth="1"/>
    <col min="12" max="12" width="49.54296875" bestFit="1" customWidth="1"/>
    <col min="13" max="13" width="8.81640625" bestFit="1" customWidth="1"/>
    <col min="14" max="14" width="9.81640625" bestFit="1" customWidth="1"/>
  </cols>
  <sheetData>
    <row r="1" spans="1:14" x14ac:dyDescent="0.35">
      <c r="A1" s="128" t="s">
        <v>789</v>
      </c>
    </row>
    <row r="3" spans="1:14" x14ac:dyDescent="0.35">
      <c r="A3" t="s">
        <v>0</v>
      </c>
      <c r="B3" t="s">
        <v>1</v>
      </c>
      <c r="C3" t="s">
        <v>443</v>
      </c>
      <c r="D3" t="s">
        <v>2</v>
      </c>
      <c r="E3" t="s">
        <v>3</v>
      </c>
      <c r="F3" t="s">
        <v>4</v>
      </c>
      <c r="G3" t="s">
        <v>5</v>
      </c>
      <c r="H3" t="s">
        <v>6</v>
      </c>
      <c r="I3" t="s">
        <v>7</v>
      </c>
      <c r="J3" t="s">
        <v>8</v>
      </c>
      <c r="K3" t="s">
        <v>444</v>
      </c>
      <c r="L3" t="s">
        <v>790</v>
      </c>
      <c r="M3" t="s">
        <v>763</v>
      </c>
      <c r="N3" t="s">
        <v>791</v>
      </c>
    </row>
    <row r="4" spans="1:14" x14ac:dyDescent="0.35">
      <c r="A4" t="s">
        <v>148</v>
      </c>
      <c r="B4" t="s">
        <v>149</v>
      </c>
      <c r="C4" t="s">
        <v>792</v>
      </c>
      <c r="D4">
        <v>2613167</v>
      </c>
      <c r="E4" t="s">
        <v>203</v>
      </c>
      <c r="F4" s="116">
        <v>45693</v>
      </c>
      <c r="G4" s="116">
        <v>45722</v>
      </c>
      <c r="H4">
        <v>695.93333333346527</v>
      </c>
      <c r="I4">
        <v>39.995866941270322</v>
      </c>
      <c r="J4">
        <v>20.874669593564885</v>
      </c>
      <c r="K4">
        <v>2.0230000000000001</v>
      </c>
      <c r="M4">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C701"/>
  <sheetViews>
    <sheetView tabSelected="1" zoomScale="85" zoomScaleNormal="85" workbookViewId="0">
      <selection activeCell="T14" sqref="T1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4.453125" bestFit="1" customWidth="1"/>
    <col min="18" max="18" width="37.36328125" bestFit="1" customWidth="1"/>
    <col min="19" max="19" width="9" bestFit="1" customWidth="1"/>
    <col min="20" max="20" width="8.26953125" bestFit="1" customWidth="1"/>
    <col min="21" max="21" width="6.1796875" bestFit="1" customWidth="1"/>
    <col min="22" max="22" width="4.7265625" bestFit="1" customWidth="1"/>
    <col min="23" max="24" width="4.6328125" bestFit="1" customWidth="1"/>
    <col min="25" max="25" width="4.453125" bestFit="1" customWidth="1"/>
    <col min="26" max="26" width="7.6328125" bestFit="1" customWidth="1"/>
    <col min="27" max="27" width="9.1796875" hidden="1" customWidth="1"/>
    <col min="28" max="28" width="0" hidden="1" customWidth="1"/>
  </cols>
  <sheetData>
    <row r="1" spans="2:29" thickBot="1" x14ac:dyDescent="0.4"/>
    <row r="2" spans="2:29"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R2" s="325" t="s">
        <v>10</v>
      </c>
      <c r="S2" s="322" t="s">
        <v>793</v>
      </c>
      <c r="T2" s="323"/>
      <c r="U2" s="323"/>
      <c r="V2" s="323"/>
      <c r="W2" s="323"/>
      <c r="X2" s="323"/>
      <c r="Y2" s="323"/>
      <c r="Z2" s="324"/>
      <c r="AC2" s="128" t="s">
        <v>439</v>
      </c>
    </row>
    <row r="3" spans="2:29" thickBot="1" x14ac:dyDescent="0.4">
      <c r="B3" t="str">
        <f>INDEX(Table12[Site Name],MATCH('2025'!C3,Table12[Site ID],0),1)</f>
        <v>Mill Hill</v>
      </c>
      <c r="C3" s="135" t="s">
        <v>777</v>
      </c>
      <c r="D3" t="str">
        <f>Table1323[[#This Row],[Site ID]]&amp;"-"&amp;Table1323[[#This Row],[Site Name]]</f>
        <v>MH-Mill Hill</v>
      </c>
      <c r="E3" s="93" t="s">
        <v>794</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R3" s="319" t="s">
        <v>795</v>
      </c>
      <c r="S3" s="317" t="s">
        <v>15</v>
      </c>
      <c r="T3" s="317" t="s">
        <v>203</v>
      </c>
      <c r="U3" s="317" t="s">
        <v>263</v>
      </c>
      <c r="V3" s="317" t="s">
        <v>320</v>
      </c>
      <c r="W3" s="317" t="s">
        <v>21</v>
      </c>
      <c r="X3" s="317" t="s">
        <v>447</v>
      </c>
      <c r="Y3" s="317" t="s">
        <v>448</v>
      </c>
      <c r="Z3" s="318" t="s">
        <v>796</v>
      </c>
      <c r="AC3" s="128" t="s">
        <v>440</v>
      </c>
    </row>
    <row r="4" spans="2:29" ht="14.5" x14ac:dyDescent="0.35">
      <c r="B4" t="str">
        <f>INDEX(Table12[Site Name],MATCH('2025'!C4,Table12[Site ID],0),1)</f>
        <v>High Street Botley</v>
      </c>
      <c r="C4" s="135" t="s">
        <v>13</v>
      </c>
      <c r="D4" t="str">
        <f>Table1323[[#This Row],[Site ID]]&amp;"-"&amp;Table1323[[#This Row],[Site Name]]</f>
        <v>HSB-High Street Botley</v>
      </c>
      <c r="E4" s="93" t="s">
        <v>797</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R4" s="320" t="s">
        <v>798</v>
      </c>
      <c r="S4" s="345">
        <v>25.125929775072812</v>
      </c>
      <c r="T4" s="345">
        <v>20.918266992383266</v>
      </c>
      <c r="U4" s="345">
        <v>20.5</v>
      </c>
      <c r="V4" s="345">
        <v>20.73</v>
      </c>
      <c r="W4" s="345">
        <v>14.821243658846184</v>
      </c>
      <c r="X4" s="345">
        <v>16.96</v>
      </c>
      <c r="Y4" s="345">
        <v>13.901898842267311</v>
      </c>
      <c r="Z4" s="314">
        <v>18.993905609795654</v>
      </c>
      <c r="AC4" s="128" t="s">
        <v>799</v>
      </c>
    </row>
    <row r="5" spans="2:29"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800</v>
      </c>
      <c r="N5" s="273">
        <f>INDEX(Table12[],MATCH(Table11[[#This Row],[Site ID]],Table12[[#Data],[Site ID]],0),MATCH(Table11[[#Headers],[Area]],Table12[#Headers],0))</f>
        <v>1</v>
      </c>
      <c r="R5" s="320" t="s">
        <v>801</v>
      </c>
      <c r="S5" s="345">
        <v>13.131038218925069</v>
      </c>
      <c r="T5" s="345">
        <v>11.234926094234263</v>
      </c>
      <c r="U5" s="345">
        <v>10.42</v>
      </c>
      <c r="V5" s="345">
        <v>7.62</v>
      </c>
      <c r="W5" s="345">
        <v>5.005354574094504</v>
      </c>
      <c r="X5" s="345">
        <v>5.25</v>
      </c>
      <c r="Y5" s="345">
        <v>5.0318815891360229</v>
      </c>
      <c r="Z5" s="314">
        <v>8.2418857823414076</v>
      </c>
      <c r="AB5" s="128"/>
      <c r="AC5" s="128" t="s">
        <v>802</v>
      </c>
    </row>
    <row r="6" spans="2:29" ht="14.5" x14ac:dyDescent="0.35">
      <c r="B6" t="str">
        <f>INDEX(Table12[Site Name],MATCH('2025'!C6,Table12[Site ID],0),1)</f>
        <v>Kings Copse Avenue</v>
      </c>
      <c r="C6" s="135" t="s">
        <v>28</v>
      </c>
      <c r="D6" t="str">
        <f>Table1323[[#This Row],[Site ID]]&amp;"-"&amp;Table1323[[#This Row],[Site Name]]</f>
        <v>KCA-Kings Copse Avenue</v>
      </c>
      <c r="E6" s="93" t="s">
        <v>803</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R6" s="320" t="s">
        <v>804</v>
      </c>
      <c r="S6" s="345">
        <v>39.652082198566283</v>
      </c>
      <c r="T6" s="345">
        <v>33.11021035986262</v>
      </c>
      <c r="U6" s="345">
        <v>35.450000000000003</v>
      </c>
      <c r="V6" s="345">
        <v>29.6</v>
      </c>
      <c r="W6" s="345">
        <v>26.516344145680211</v>
      </c>
      <c r="X6" s="345">
        <v>31.28</v>
      </c>
      <c r="Y6" s="345">
        <v>29.811531066266724</v>
      </c>
      <c r="Z6" s="314">
        <v>32.202881110053696</v>
      </c>
      <c r="AC6" s="128" t="s">
        <v>805</v>
      </c>
    </row>
    <row r="7" spans="2:29" ht="14.5" x14ac:dyDescent="0.35">
      <c r="B7" t="str">
        <f>INDEX(Table12[Site Name],MATCH('2025'!C7,Table12[Site ID],0),1)</f>
        <v>Grange Road</v>
      </c>
      <c r="C7" s="135" t="s">
        <v>32</v>
      </c>
      <c r="D7" t="str">
        <f>Table1323[[#This Row],[Site ID]]&amp;"-"&amp;Table1323[[#This Row],[Site Name]]</f>
        <v>GR-Grange Road</v>
      </c>
      <c r="E7" s="93" t="s">
        <v>806</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R7" s="320" t="s">
        <v>807</v>
      </c>
      <c r="S7" s="345">
        <v>25.323563665172355</v>
      </c>
      <c r="T7" s="345">
        <v>23.517911205885387</v>
      </c>
      <c r="U7" s="345">
        <v>23.1</v>
      </c>
      <c r="V7" s="345">
        <v>18.36</v>
      </c>
      <c r="W7" s="345">
        <v>16.309588427625737</v>
      </c>
      <c r="X7" s="345">
        <v>16.82</v>
      </c>
      <c r="Y7" s="345">
        <v>12.396874304784182</v>
      </c>
      <c r="Z7" s="314">
        <v>19.403991086209665</v>
      </c>
    </row>
    <row r="8" spans="2:29" ht="14.5" x14ac:dyDescent="0.35">
      <c r="B8" t="str">
        <f>INDEX(Table12[Site Name],MATCH('2025'!C8,Table12[Site ID],0),1)</f>
        <v>Pavilion Road</v>
      </c>
      <c r="C8" s="135" t="s">
        <v>36</v>
      </c>
      <c r="D8" t="str">
        <f>Table1323[[#This Row],[Site ID]]&amp;"-"&amp;Table1323[[#This Row],[Site Name]]</f>
        <v>PAV-Pavilion Road</v>
      </c>
      <c r="E8" s="93" t="s">
        <v>808</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R8" s="320" t="s">
        <v>809</v>
      </c>
      <c r="S8" s="345">
        <v>26.814120819319736</v>
      </c>
      <c r="T8" s="345">
        <v>26.407325406126244</v>
      </c>
      <c r="U8" s="345">
        <v>23.77</v>
      </c>
      <c r="V8" s="345">
        <v>20.86</v>
      </c>
      <c r="W8" s="345">
        <v>14.13248583316887</v>
      </c>
      <c r="X8" s="345">
        <v>14.58</v>
      </c>
      <c r="Y8" s="345">
        <v>11.834876397353996</v>
      </c>
      <c r="Z8" s="314">
        <v>19.771258350852694</v>
      </c>
    </row>
    <row r="9" spans="2:29" ht="14.5" x14ac:dyDescent="0.35">
      <c r="B9" t="str">
        <f>INDEX(Table12[Site Name],MATCH('2025'!C9,Table12[Site ID],0),1)</f>
        <v>Upper Northam Close</v>
      </c>
      <c r="C9" s="135" t="s">
        <v>44</v>
      </c>
      <c r="D9" t="str">
        <f>Table1323[[#This Row],[Site ID]]&amp;"-"&amp;Table1323[[#This Row],[Site Name]]</f>
        <v>UNC-Upper Northam Close</v>
      </c>
      <c r="E9" s="93" t="s">
        <v>810</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R9" s="320" t="s">
        <v>811</v>
      </c>
      <c r="S9" s="345">
        <v>31.823815320666185</v>
      </c>
      <c r="T9" s="345">
        <v>26.674973292776304</v>
      </c>
      <c r="U9" s="345">
        <v>26.51</v>
      </c>
      <c r="V9" s="345">
        <v>21.33</v>
      </c>
      <c r="W9" s="345">
        <v>18.237742465970221</v>
      </c>
      <c r="X9" s="345">
        <v>20.6</v>
      </c>
      <c r="Y9" s="345">
        <v>18.736938443206732</v>
      </c>
      <c r="Z9" s="314">
        <v>23.416209931802776</v>
      </c>
    </row>
    <row r="10" spans="2:29" ht="14.5" x14ac:dyDescent="0.35">
      <c r="B10" t="str">
        <f>INDEX(Table12[Site Name],MATCH('2025'!C10,Table12[Site ID],0),1)</f>
        <v>Bridge Road</v>
      </c>
      <c r="C10" s="135" t="s">
        <v>34</v>
      </c>
      <c r="D10" t="str">
        <f>Table1323[[#This Row],[Site ID]]&amp;"-"&amp;Table1323[[#This Row],[Site Name]]</f>
        <v>BDG-Bridge Road</v>
      </c>
      <c r="E10" s="93" t="s">
        <v>812</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R10" s="320" t="s">
        <v>813</v>
      </c>
      <c r="S10" s="345">
        <v>30.350134586837324</v>
      </c>
      <c r="T10" s="345">
        <v>27.464613063158787</v>
      </c>
      <c r="U10" s="345">
        <v>25.17</v>
      </c>
      <c r="V10" s="345">
        <v>22.85</v>
      </c>
      <c r="W10" s="345">
        <v>20.772622444125712</v>
      </c>
      <c r="X10" s="345">
        <v>22.59</v>
      </c>
      <c r="Y10" s="345">
        <v>20.721698274322975</v>
      </c>
      <c r="Z10" s="314">
        <v>24.274152624063543</v>
      </c>
    </row>
    <row r="11" spans="2:29" ht="14.5" x14ac:dyDescent="0.35">
      <c r="B11" t="str">
        <f>INDEX(Table12[Site Name],MATCH('2025'!C11,Table12[Site ID],0),1)</f>
        <v>Bridge Road 2</v>
      </c>
      <c r="C11" s="135" t="s">
        <v>38</v>
      </c>
      <c r="D11" t="str">
        <f>Table1323[[#This Row],[Site ID]]&amp;"-"&amp;Table1323[[#This Row],[Site Name]]</f>
        <v>BDG2-Bridge Road 2</v>
      </c>
      <c r="E11" s="93" t="s">
        <v>814</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R11" s="320" t="s">
        <v>815</v>
      </c>
      <c r="S11" s="345">
        <v>34.109847097823376</v>
      </c>
      <c r="T11" s="345">
        <v>29.422134080619347</v>
      </c>
      <c r="U11" s="345">
        <v>30.95</v>
      </c>
      <c r="V11" s="345">
        <v>25.1</v>
      </c>
      <c r="W11" s="345">
        <v>25.023302163401045</v>
      </c>
      <c r="X11" s="345">
        <v>27.92</v>
      </c>
      <c r="Y11" s="345">
        <v>24.016841749902564</v>
      </c>
      <c r="Z11" s="314">
        <v>28.077446441678045</v>
      </c>
    </row>
    <row r="12" spans="2:29" ht="14.5" x14ac:dyDescent="0.35">
      <c r="B12" t="str">
        <f>INDEX(Table12[Site Name],MATCH('2025'!C12,Table12[Site ID],0),1)</f>
        <v>Oakhill 2 (Bridge)</v>
      </c>
      <c r="C12" s="135" t="s">
        <v>54</v>
      </c>
      <c r="D12" t="str">
        <f>Table1323[[#This Row],[Site ID]]&amp;"-"&amp;Table1323[[#This Row],[Site Name]]</f>
        <v>OH2-Oakhill 2 (Bridge)</v>
      </c>
      <c r="E12" s="93" t="s">
        <v>816</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R12" s="320" t="s">
        <v>817</v>
      </c>
      <c r="S12" s="345">
        <v>29.572557518177547</v>
      </c>
      <c r="T12" s="345">
        <v>25.960004310963349</v>
      </c>
      <c r="U12" s="345">
        <v>27.38</v>
      </c>
      <c r="V12" s="345">
        <v>22.62</v>
      </c>
      <c r="W12" s="345">
        <v>29.098027817401292</v>
      </c>
      <c r="X12" s="345">
        <v>19.55</v>
      </c>
      <c r="Y12" s="345">
        <v>15.966877022974227</v>
      </c>
      <c r="Z12" s="314">
        <v>24.306780952788063</v>
      </c>
    </row>
    <row r="13" spans="2:29" ht="14.5" x14ac:dyDescent="0.35">
      <c r="B13" t="str">
        <f>INDEX(Table12[Site Name],MATCH('2025'!C13,Table12[Site ID],0),1)</f>
        <v>Oakhill (Prov)</v>
      </c>
      <c r="C13" s="135" t="s">
        <v>58</v>
      </c>
      <c r="D13" t="str">
        <f>Table1323[[#This Row],[Site ID]]&amp;"-"&amp;Table1323[[#This Row],[Site Name]]</f>
        <v>OH-Oakhill (Prov)</v>
      </c>
      <c r="E13" s="93" t="s">
        <v>818</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R13" s="320" t="s">
        <v>819</v>
      </c>
      <c r="S13" s="345">
        <v>30.020378982779739</v>
      </c>
      <c r="T13" s="345">
        <v>22.941538240781746</v>
      </c>
      <c r="U13" s="345">
        <v>21.18</v>
      </c>
      <c r="V13" s="345">
        <v>21.79</v>
      </c>
      <c r="W13" s="345">
        <v>16.242544481871168</v>
      </c>
      <c r="X13" s="345">
        <v>19.61</v>
      </c>
      <c r="Y13" s="345">
        <v>17.996047568943627</v>
      </c>
      <c r="Z13" s="314">
        <v>21.397215610625182</v>
      </c>
    </row>
    <row r="14" spans="2:29" ht="14.5" x14ac:dyDescent="0.35">
      <c r="B14" t="str">
        <f>INDEX(Table12[Site Name],MATCH('2025'!C14,Table12[Site ID],0),1)</f>
        <v>Providence Hill 2</v>
      </c>
      <c r="C14" s="135" t="s">
        <v>62</v>
      </c>
      <c r="D14" t="str">
        <f>Table1323[[#This Row],[Site ID]]&amp;"-"&amp;Table1323[[#This Row],[Site Name]]</f>
        <v>PH2-Providence Hill 2</v>
      </c>
      <c r="E14" s="93" t="s">
        <v>820</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R14" s="320" t="s">
        <v>821</v>
      </c>
      <c r="S14" s="345">
        <v>18.013564236409795</v>
      </c>
      <c r="T14" s="345">
        <v>18.249549014442891</v>
      </c>
      <c r="U14" s="345">
        <v>15.68</v>
      </c>
      <c r="V14" s="345">
        <v>12.44</v>
      </c>
      <c r="W14" s="345">
        <v>9.2409973451696832</v>
      </c>
      <c r="X14" s="345">
        <v>11.73</v>
      </c>
      <c r="Y14" s="345">
        <v>13.19749180816205</v>
      </c>
      <c r="Z14" s="314">
        <v>14.078800343454919</v>
      </c>
    </row>
    <row r="15" spans="2:29" ht="14.5" x14ac:dyDescent="0.35">
      <c r="B15" t="str">
        <f>INDEX(Table12[Site Name],MATCH('2025'!C15,Table12[Site ID],0),1)</f>
        <v>Providence Hill 1</v>
      </c>
      <c r="C15" s="135" t="s">
        <v>66</v>
      </c>
      <c r="D15" t="str">
        <f>Table1323[[#This Row],[Site ID]]&amp;"-"&amp;Table1323[[#This Row],[Site Name]]</f>
        <v>PH1-Providence Hill 1</v>
      </c>
      <c r="E15" s="93" t="s">
        <v>822</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R15" s="320" t="s">
        <v>823</v>
      </c>
      <c r="S15" s="345">
        <v>23.508660283525149</v>
      </c>
      <c r="T15" s="345">
        <v>18.091373074989431</v>
      </c>
      <c r="U15" s="345">
        <v>18.48</v>
      </c>
      <c r="V15" s="345">
        <v>14.2</v>
      </c>
      <c r="W15" s="345">
        <v>15.161777945080567</v>
      </c>
      <c r="X15" s="345">
        <v>23.22</v>
      </c>
      <c r="Y15" s="345">
        <v>18.590880133452501</v>
      </c>
      <c r="Z15" s="314">
        <v>18.750384491006805</v>
      </c>
    </row>
    <row r="16" spans="2:29" ht="14.5" x14ac:dyDescent="0.35">
      <c r="B16" t="str">
        <f>INDEX(Table12[Site Name],MATCH('2025'!C16,Table12[Site ID],0),1)</f>
        <v>Providence Hill 3</v>
      </c>
      <c r="C16" s="135" t="s">
        <v>70</v>
      </c>
      <c r="D16" t="str">
        <f>Table1323[[#This Row],[Site ID]]&amp;"-"&amp;Table1323[[#This Row],[Site Name]]</f>
        <v>PH3-Providence Hill 3</v>
      </c>
      <c r="E16" s="93" t="s">
        <v>824</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R16" s="320" t="s">
        <v>825</v>
      </c>
      <c r="S16" s="345">
        <v>31.595219811480671</v>
      </c>
      <c r="T16" s="345">
        <v>29.122749850321391</v>
      </c>
      <c r="U16" s="345">
        <v>25.38</v>
      </c>
      <c r="V16" s="345">
        <v>22.05</v>
      </c>
      <c r="W16" s="345">
        <v>22.768553822987037</v>
      </c>
      <c r="X16" s="345">
        <v>29.56</v>
      </c>
      <c r="Y16" s="345">
        <v>27.478651096281791</v>
      </c>
      <c r="Z16" s="314">
        <v>26.850739225867269</v>
      </c>
    </row>
    <row r="17" spans="2:26" ht="14.5" x14ac:dyDescent="0.35">
      <c r="B17" t="str">
        <f>INDEX(Table12[Site Name],MATCH('2025'!C17,Table12[Site ID],0),1)</f>
        <v>Hamble Lane 2 (Tesco)</v>
      </c>
      <c r="C17" s="135" t="s">
        <v>74</v>
      </c>
      <c r="D17" t="str">
        <f>Table1323[[#This Row],[Site ID]]&amp;"-"&amp;Table1323[[#This Row],[Site Name]]</f>
        <v>HL2-Hamble Lane 2 (Tesco)</v>
      </c>
      <c r="E17" s="93" t="s">
        <v>826</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R17" s="320" t="s">
        <v>827</v>
      </c>
      <c r="S17" s="345">
        <v>27.364838589976721</v>
      </c>
      <c r="T17" s="345">
        <v>23.591933709588265</v>
      </c>
      <c r="U17" s="345">
        <v>23.46</v>
      </c>
      <c r="V17" s="345">
        <v>19.8</v>
      </c>
      <c r="W17" s="345">
        <v>15.637643702073024</v>
      </c>
      <c r="X17" s="345">
        <v>15.41</v>
      </c>
      <c r="Y17" s="345">
        <v>18.045217097820522</v>
      </c>
      <c r="Z17" s="314">
        <v>20.472804728494076</v>
      </c>
    </row>
    <row r="18" spans="2:26" ht="14.5" x14ac:dyDescent="0.35">
      <c r="B18" t="str">
        <f>INDEX(Table12[Site Name],MATCH('2025'!C18,Table12[Site ID],0),1)</f>
        <v>Hamble Lane (Woodlands)</v>
      </c>
      <c r="C18" s="135" t="s">
        <v>78</v>
      </c>
      <c r="D18" t="str">
        <f>Table1323[[#This Row],[Site ID]]&amp;"-"&amp;Table1323[[#This Row],[Site Name]]</f>
        <v>HL-Hamble Lane (Woodlands)</v>
      </c>
      <c r="E18" s="93" t="s">
        <v>828</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R18" s="320" t="s">
        <v>829</v>
      </c>
      <c r="S18" s="345">
        <v>25.387719141988999</v>
      </c>
      <c r="T18" s="345">
        <v>19.694319520958633</v>
      </c>
      <c r="U18" s="345">
        <v>18.16</v>
      </c>
      <c r="V18" s="345">
        <v>16.899999999999999</v>
      </c>
      <c r="W18" s="345">
        <v>13.673134026747805</v>
      </c>
      <c r="X18" s="345">
        <v>15.35</v>
      </c>
      <c r="Y18" s="345">
        <v>13.769928514692609</v>
      </c>
      <c r="Z18" s="314">
        <v>17.562157314912579</v>
      </c>
    </row>
    <row r="19" spans="2:26" ht="14.5" x14ac:dyDescent="0.35">
      <c r="B19" t="str">
        <f>INDEX(Table12[Site Name],MATCH('2025'!C19,Table12[Site ID],0),1)</f>
        <v>Hamble Corner Fruit Farm</v>
      </c>
      <c r="C19" s="135" t="s">
        <v>82</v>
      </c>
      <c r="D19" t="str">
        <f>Table1323[[#This Row],[Site ID]]&amp;"-"&amp;Table1323[[#This Row],[Site Name]]</f>
        <v>HCF-Hamble Corner Fruit Farm</v>
      </c>
      <c r="E19" s="93" t="s">
        <v>830</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R19" s="320" t="s">
        <v>831</v>
      </c>
      <c r="S19" s="345">
        <v>32.130206353912023</v>
      </c>
      <c r="T19" s="345">
        <v>27.384209517880176</v>
      </c>
      <c r="U19" s="345">
        <v>28.61</v>
      </c>
      <c r="V19" s="345">
        <v>21.92</v>
      </c>
      <c r="W19" s="345">
        <v>17.696568202079014</v>
      </c>
      <c r="X19" s="345">
        <v>20.25</v>
      </c>
      <c r="Y19" s="345">
        <v>17.704193804608469</v>
      </c>
      <c r="Z19" s="314">
        <v>23.670739696925668</v>
      </c>
    </row>
    <row r="20" spans="2:26" ht="14.5" x14ac:dyDescent="0.35">
      <c r="B20" t="str">
        <f>INDEX(Table12[Site Name],MATCH('2025'!C20,Table12[Site ID],0),1)</f>
        <v>Hamble Lane 4</v>
      </c>
      <c r="C20" s="135" t="s">
        <v>86</v>
      </c>
      <c r="D20" t="str">
        <f>Table1323[[#This Row],[Site ID]]&amp;"-"&amp;Table1323[[#This Row],[Site Name]]</f>
        <v>HL4-Hamble Lane 4</v>
      </c>
      <c r="E20" s="93" t="s">
        <v>832</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R20" s="320" t="s">
        <v>833</v>
      </c>
      <c r="S20" s="345">
        <v>27.115157910375117</v>
      </c>
      <c r="T20" s="345">
        <v>28.895877815047132</v>
      </c>
      <c r="U20" s="345">
        <v>29.29</v>
      </c>
      <c r="V20" s="345">
        <v>25.32</v>
      </c>
      <c r="W20" s="345">
        <v>19.962713073811994</v>
      </c>
      <c r="X20" s="345">
        <v>19.329999999999998</v>
      </c>
      <c r="Y20" s="345">
        <v>19.709982719237718</v>
      </c>
      <c r="Z20" s="314">
        <v>24.231961645495993</v>
      </c>
    </row>
    <row r="21" spans="2:26" ht="14.5" x14ac:dyDescent="0.35">
      <c r="B21" t="str">
        <f>INDEX(Table12[Site Name],MATCH('2025'!C21,Table12[Site ID],0),1)</f>
        <v>Hamble Primary School</v>
      </c>
      <c r="C21" s="135" t="s">
        <v>90</v>
      </c>
      <c r="D21" t="str">
        <f>Table1323[[#This Row],[Site ID]]&amp;"-"&amp;Table1323[[#This Row],[Site Name]]</f>
        <v>HPS-Hamble Primary School</v>
      </c>
      <c r="E21" s="93" t="s">
        <v>834</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R21" s="320" t="s">
        <v>835</v>
      </c>
      <c r="S21" s="345">
        <v>28.008991561280848</v>
      </c>
      <c r="T21" s="345">
        <v>25.303529045251469</v>
      </c>
      <c r="U21" s="345">
        <v>25.09</v>
      </c>
      <c r="V21" s="345">
        <v>23.44</v>
      </c>
      <c r="W21" s="345">
        <v>23.203483052524575</v>
      </c>
      <c r="X21" s="345">
        <v>26.23</v>
      </c>
      <c r="Y21" s="345">
        <v>22.812311573762745</v>
      </c>
      <c r="Z21" s="314">
        <v>24.869759318974236</v>
      </c>
    </row>
    <row r="22" spans="2:26" ht="14.5" x14ac:dyDescent="0.35">
      <c r="B22" t="str">
        <f>INDEX(Table12[Site Name],MATCH('2025'!C22,Table12[Site ID],0),1)</f>
        <v>Hound Parish Office</v>
      </c>
      <c r="C22" s="135" t="s">
        <v>93</v>
      </c>
      <c r="D22" t="str">
        <f>Table1323[[#This Row],[Site ID]]&amp;"-"&amp;Table1323[[#This Row],[Site Name]]</f>
        <v>HPO-Hound Parish Office</v>
      </c>
      <c r="E22" s="93" t="s">
        <v>836</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R22" s="320" t="s">
        <v>837</v>
      </c>
      <c r="S22" s="345">
        <v>21.768803245436231</v>
      </c>
      <c r="T22" s="345">
        <v>19.298286356895375</v>
      </c>
      <c r="U22" s="345">
        <v>16.48</v>
      </c>
      <c r="V22" s="345">
        <v>15.21</v>
      </c>
      <c r="W22" s="345">
        <v>9.5681122954391906</v>
      </c>
      <c r="X22" s="345">
        <v>10.69</v>
      </c>
      <c r="Y22" s="345">
        <v>10.949502025256592</v>
      </c>
      <c r="Z22" s="314">
        <v>14.852100560432484</v>
      </c>
    </row>
    <row r="23" spans="2:26" ht="14.5" x14ac:dyDescent="0.35">
      <c r="B23" t="str">
        <f>INDEX(Table12[Site Name],MATCH('2025'!C23,Table12[Site ID],0),1)</f>
        <v>Swaythling road</v>
      </c>
      <c r="C23" s="135" t="s">
        <v>97</v>
      </c>
      <c r="D23" t="str">
        <f>Table1323[[#This Row],[Site ID]]&amp;"-"&amp;Table1323[[#This Row],[Site Name]]</f>
        <v>SWA-Swaythling road</v>
      </c>
      <c r="E23" s="93" t="s">
        <v>838</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R23" s="320" t="s">
        <v>839</v>
      </c>
      <c r="S23" s="345">
        <v>39.739519861398712</v>
      </c>
      <c r="T23" s="345">
        <v>35.310766318410167</v>
      </c>
      <c r="U23" s="345">
        <v>36.06</v>
      </c>
      <c r="V23" s="345">
        <v>35.67</v>
      </c>
      <c r="W23" s="345">
        <v>27.571998572873454</v>
      </c>
      <c r="X23" s="345">
        <v>22.82</v>
      </c>
      <c r="Y23" s="345">
        <v>27.502147043048009</v>
      </c>
      <c r="Z23" s="314">
        <v>32.096347399390048</v>
      </c>
    </row>
    <row r="24" spans="2:26" ht="14.5" x14ac:dyDescent="0.35">
      <c r="B24" t="str">
        <f>INDEX(Table12[Site Name],MATCH('2025'!C24,Table12[Site ID],0),1)</f>
        <v>Allington Lane</v>
      </c>
      <c r="C24" s="135" t="s">
        <v>26</v>
      </c>
      <c r="D24" t="str">
        <f>Table1323[[#This Row],[Site ID]]&amp;"-"&amp;Table1323[[#This Row],[Site Name]]</f>
        <v>AL-Allington Lane</v>
      </c>
      <c r="E24" s="93" t="s">
        <v>840</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R24" s="320" t="s">
        <v>841</v>
      </c>
      <c r="S24" s="345">
        <v>22.739278342860992</v>
      </c>
      <c r="T24" s="345">
        <v>21.267626054447614</v>
      </c>
      <c r="U24" s="345">
        <v>19.149999999999999</v>
      </c>
      <c r="V24" s="345">
        <v>18.38</v>
      </c>
      <c r="W24" s="345">
        <v>16.035939822798802</v>
      </c>
      <c r="X24" s="345">
        <v>17.04</v>
      </c>
      <c r="Y24" s="345">
        <v>15.496708513765984</v>
      </c>
      <c r="Z24" s="314">
        <v>18.587078961981913</v>
      </c>
    </row>
    <row r="25" spans="2:26" ht="14.5" x14ac:dyDescent="0.35">
      <c r="B25" t="str">
        <f>INDEX(Table12[Site Name],MATCH('2025'!C25,Table12[Site ID],0),1)</f>
        <v>Jukes Walk</v>
      </c>
      <c r="C25" s="135" t="s">
        <v>102</v>
      </c>
      <c r="D25" t="str">
        <f>Table1323[[#This Row],[Site ID]]&amp;"-"&amp;Table1323[[#This Row],[Site Name]]</f>
        <v>JW-Jukes Walk</v>
      </c>
      <c r="E25" s="93" t="s">
        <v>842</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R25" s="320" t="s">
        <v>843</v>
      </c>
      <c r="S25" s="345">
        <v>30.402265066201174</v>
      </c>
      <c r="T25" s="345">
        <v>23.125090098729327</v>
      </c>
      <c r="U25" s="345">
        <v>22.73</v>
      </c>
      <c r="V25" s="345">
        <v>21.39</v>
      </c>
      <c r="W25" s="345">
        <v>21.173566161895675</v>
      </c>
      <c r="X25" s="345">
        <v>23.21</v>
      </c>
      <c r="Y25" s="345">
        <v>18.990749120959801</v>
      </c>
      <c r="Z25" s="314">
        <v>23.00309577825514</v>
      </c>
    </row>
    <row r="26" spans="2:26" ht="14.5" x14ac:dyDescent="0.35">
      <c r="B26" t="str">
        <f>INDEX(Table12[Site Name],MATCH('2025'!C26,Table12[Site ID],0),1)</f>
        <v>Botley Road</v>
      </c>
      <c r="C26" s="135" t="s">
        <v>46</v>
      </c>
      <c r="D26" t="str">
        <f>Table1323[[#This Row],[Site ID]]&amp;"-"&amp;Table1323[[#This Row],[Site Name]]</f>
        <v>BOT-Botley Road</v>
      </c>
      <c r="E26" s="93" t="s">
        <v>844</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R26" s="320" t="s">
        <v>845</v>
      </c>
      <c r="S26" s="345">
        <v>22.840866165119508</v>
      </c>
      <c r="T26" s="345">
        <v>21.662264557873847</v>
      </c>
      <c r="U26" s="345">
        <v>19.079999999999998</v>
      </c>
      <c r="V26" s="345">
        <v>15.82</v>
      </c>
      <c r="W26" s="345">
        <v>11.76514360468606</v>
      </c>
      <c r="X26" s="345">
        <v>13.84</v>
      </c>
      <c r="Y26" s="345">
        <v>11.954128793896544</v>
      </c>
      <c r="Z26" s="314">
        <v>16.70891473165371</v>
      </c>
    </row>
    <row r="27" spans="2:26" ht="14.5" x14ac:dyDescent="0.35">
      <c r="B27" t="str">
        <f>INDEX(Table12[Site Name],MATCH('2025'!C27,Table12[Site ID],0),1)</f>
        <v>Wyvern School</v>
      </c>
      <c r="C27" s="135" t="s">
        <v>107</v>
      </c>
      <c r="D27" t="str">
        <f>Table1323[[#This Row],[Site ID]]&amp;"-"&amp;Table1323[[#This Row],[Site Name]]</f>
        <v>WYV-Wyvern School</v>
      </c>
      <c r="E27" s="93" t="s">
        <v>846</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R27" s="320" t="s">
        <v>847</v>
      </c>
      <c r="S27" s="345">
        <v>25.333339932684115</v>
      </c>
      <c r="T27" s="345">
        <v>23.127306844324895</v>
      </c>
      <c r="U27" s="345">
        <v>20.82</v>
      </c>
      <c r="V27" s="345">
        <v>18.38</v>
      </c>
      <c r="W27" s="345">
        <v>16.085348265607657</v>
      </c>
      <c r="X27" s="345">
        <v>18.309999999999999</v>
      </c>
      <c r="Y27" s="345">
        <v>16.25136846705589</v>
      </c>
      <c r="Z27" s="314">
        <v>19.75819478709608</v>
      </c>
    </row>
    <row r="28" spans="2:26" ht="14.5" x14ac:dyDescent="0.35">
      <c r="B28" t="str">
        <f>INDEX(Table12[Site Name],MATCH('2025'!C28,Table12[Site ID],0),1)</f>
        <v>Fair Oak Road/Sandy Lane</v>
      </c>
      <c r="C28" s="135" t="s">
        <v>84</v>
      </c>
      <c r="D28" t="str">
        <f>Table1323[[#This Row],[Site ID]]&amp;"-"&amp;Table1323[[#This Row],[Site Name]]</f>
        <v>FORSL-Fair Oak Road/Sandy Lane</v>
      </c>
      <c r="E28" s="93" t="s">
        <v>848</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R28" s="320" t="s">
        <v>849</v>
      </c>
      <c r="S28" s="345">
        <v>33.556541576875652</v>
      </c>
      <c r="T28" s="345">
        <v>28.539187369731764</v>
      </c>
      <c r="U28" s="345">
        <v>31.36</v>
      </c>
      <c r="V28" s="345">
        <v>30.27</v>
      </c>
      <c r="W28" s="345"/>
      <c r="X28" s="345">
        <v>24.17</v>
      </c>
      <c r="Y28" s="345">
        <v>22.135516803051587</v>
      </c>
      <c r="Z28" s="314">
        <v>28.3385409582765</v>
      </c>
    </row>
    <row r="29" spans="2:26" ht="14.5" x14ac:dyDescent="0.35">
      <c r="B29" t="str">
        <f>INDEX(Table12[Site Name],MATCH('2025'!C29,Table12[Site ID],0),1)</f>
        <v>Fair Oak Road</v>
      </c>
      <c r="C29" s="135" t="s">
        <v>80</v>
      </c>
      <c r="D29" t="str">
        <f>Table1323[[#This Row],[Site ID]]&amp;"-"&amp;Table1323[[#This Row],[Site Name]]</f>
        <v>FOR-Fair Oak Road</v>
      </c>
      <c r="E29" s="93" t="s">
        <v>850</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R29" s="320" t="s">
        <v>851</v>
      </c>
      <c r="S29" s="345">
        <v>35.027990191220027</v>
      </c>
      <c r="T29" s="345">
        <v>36.727145492440663</v>
      </c>
      <c r="U29" s="345">
        <v>24.2</v>
      </c>
      <c r="V29" s="345">
        <v>30.66</v>
      </c>
      <c r="W29" s="345">
        <v>26.097758354145451</v>
      </c>
      <c r="X29" s="345">
        <v>29.64</v>
      </c>
      <c r="Y29" s="345">
        <v>24.758985461191031</v>
      </c>
      <c r="Z29" s="314">
        <v>29.587411356999599</v>
      </c>
    </row>
    <row r="30" spans="2:26" ht="14.5" x14ac:dyDescent="0.35">
      <c r="B30" t="str">
        <f>INDEX(Table12[Site Name],MATCH('2025'!C30,Table12[Site ID],0),1)</f>
        <v>Bishopstoke Road</v>
      </c>
      <c r="C30" s="135" t="s">
        <v>49</v>
      </c>
      <c r="D30" t="str">
        <f>Table1323[[#This Row],[Site ID]]&amp;"-"&amp;Table1323[[#This Row],[Site Name]]</f>
        <v>BR-Bishopstoke Road</v>
      </c>
      <c r="E30" s="93" t="s">
        <v>852</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R30" s="320" t="s">
        <v>853</v>
      </c>
      <c r="S30" s="345">
        <v>26.636911961199878</v>
      </c>
      <c r="T30" s="345">
        <v>26.178117979547551</v>
      </c>
      <c r="U30" s="345">
        <v>25.72</v>
      </c>
      <c r="V30" s="345">
        <v>20.48</v>
      </c>
      <c r="W30" s="345">
        <v>16.373725257086921</v>
      </c>
      <c r="X30" s="345">
        <v>13.25</v>
      </c>
      <c r="Y30" s="345">
        <v>11.786871202192467</v>
      </c>
      <c r="Z30" s="314">
        <v>20.060803771432401</v>
      </c>
    </row>
    <row r="31" spans="2:26" ht="14.5" x14ac:dyDescent="0.35">
      <c r="B31" t="str">
        <f>INDEX(Table12[Site Name],MATCH('2025'!C31,Table12[Site ID],0),1)</f>
        <v>Bishopstoke Road 2</v>
      </c>
      <c r="C31" s="135" t="s">
        <v>52</v>
      </c>
      <c r="D31" t="str">
        <f>Table1323[[#This Row],[Site ID]]&amp;"-"&amp;Table1323[[#This Row],[Site Name]]</f>
        <v>BR2-Bishopstoke Road 2</v>
      </c>
      <c r="E31" s="93" t="s">
        <v>854</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R31" s="320" t="s">
        <v>855</v>
      </c>
      <c r="S31" s="345">
        <v>37.052374913314161</v>
      </c>
      <c r="T31" s="345">
        <v>32.870498550585019</v>
      </c>
      <c r="U31" s="345">
        <v>28.53</v>
      </c>
      <c r="V31" s="345">
        <v>25.64</v>
      </c>
      <c r="W31" s="345">
        <v>19.405990525833957</v>
      </c>
      <c r="X31" s="345">
        <v>20.52</v>
      </c>
      <c r="Y31" s="345">
        <v>21.365721606486691</v>
      </c>
      <c r="Z31" s="314">
        <v>26.483512228031405</v>
      </c>
    </row>
    <row r="32" spans="2:26" ht="14.5" x14ac:dyDescent="0.35">
      <c r="B32" t="str">
        <f>INDEX(Table12[Site Name],MATCH('2025'!C32,Table12[Site ID],0),1)</f>
        <v>Twyford Road</v>
      </c>
      <c r="C32" s="135" t="s">
        <v>118</v>
      </c>
      <c r="D32" t="str">
        <f>Table1323[[#This Row],[Site ID]]&amp;"-"&amp;Table1323[[#This Row],[Site Name]]</f>
        <v>TWY-Twyford Road</v>
      </c>
      <c r="E32" s="93" t="s">
        <v>856</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R32" s="320" t="s">
        <v>857</v>
      </c>
      <c r="S32" s="345">
        <v>46.233180626329855</v>
      </c>
      <c r="T32" s="345">
        <v>39.066896023734934</v>
      </c>
      <c r="U32" s="345">
        <v>39.04</v>
      </c>
      <c r="V32" s="345">
        <v>37.22</v>
      </c>
      <c r="W32" s="345">
        <v>28.98525589965837</v>
      </c>
      <c r="X32" s="345">
        <v>29.68</v>
      </c>
      <c r="Y32" s="345">
        <v>24.751611301945342</v>
      </c>
      <c r="Z32" s="314">
        <v>34.996706264524072</v>
      </c>
    </row>
    <row r="33" spans="2:26" ht="14.5" x14ac:dyDescent="0.35">
      <c r="B33" t="str">
        <f>INDEX(Table12[Site Name],MATCH('2025'!C33,Table12[Site ID],0),1)</f>
        <v>Mill Street</v>
      </c>
      <c r="C33" s="135" t="s">
        <v>122</v>
      </c>
      <c r="D33" t="str">
        <f>Table1323[[#This Row],[Site ID]]&amp;"-"&amp;Table1323[[#This Row],[Site Name]]</f>
        <v>MS-Mill Street</v>
      </c>
      <c r="E33" s="93" t="s">
        <v>858</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R33" s="320" t="s">
        <v>859</v>
      </c>
      <c r="S33" s="345">
        <v>34.431536710870581</v>
      </c>
      <c r="T33" s="345">
        <v>31.13083626444412</v>
      </c>
      <c r="U33" s="345">
        <v>29.11</v>
      </c>
      <c r="V33" s="345">
        <v>23.4</v>
      </c>
      <c r="W33" s="345">
        <v>19.774098743907665</v>
      </c>
      <c r="X33" s="345">
        <v>17.440000000000001</v>
      </c>
      <c r="Y33" s="345"/>
      <c r="Z33" s="314">
        <v>25.881078619870394</v>
      </c>
    </row>
    <row r="34" spans="2:26" ht="14.5" x14ac:dyDescent="0.35">
      <c r="B34" t="str">
        <f>INDEX(Table12[Site Name],MATCH('2025'!C34,Table12[Site ID],0),1)</f>
        <v>Campbell Road 4</v>
      </c>
      <c r="C34" s="135" t="s">
        <v>72</v>
      </c>
      <c r="D34" t="str">
        <f>Table1323[[#This Row],[Site ID]]&amp;"-"&amp;Table1323[[#This Row],[Site Name]]</f>
        <v>CR4-Campbell Road 4</v>
      </c>
      <c r="E34" s="93" t="s">
        <v>860</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R34" s="320" t="s">
        <v>861</v>
      </c>
      <c r="S34" s="345">
        <v>27.73105399856324</v>
      </c>
      <c r="T34" s="345">
        <v>25.298838305305249</v>
      </c>
      <c r="U34" s="345">
        <v>24.36</v>
      </c>
      <c r="V34" s="345">
        <v>23.75</v>
      </c>
      <c r="W34" s="345">
        <v>12.758494154941472</v>
      </c>
      <c r="X34" s="345">
        <v>16.510000000000002</v>
      </c>
      <c r="Y34" s="345">
        <v>11.227934081206929</v>
      </c>
      <c r="Z34" s="314">
        <v>20.23376007714527</v>
      </c>
    </row>
    <row r="35" spans="2:26" ht="14.5" x14ac:dyDescent="0.35">
      <c r="B35" t="str">
        <f>INDEX(Table12[Site Name],MATCH('2025'!C35,Table12[Site ID],0),1)</f>
        <v>Campbell Road 3</v>
      </c>
      <c r="C35" s="135" t="s">
        <v>68</v>
      </c>
      <c r="D35" t="str">
        <f>Table1323[[#This Row],[Site ID]]&amp;"-"&amp;Table1323[[#This Row],[Site Name]]</f>
        <v>CR3-Campbell Road 3</v>
      </c>
      <c r="E35" s="93" t="s">
        <v>862</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R35" s="320" t="s">
        <v>863</v>
      </c>
      <c r="S35" s="345">
        <v>37.870308134348797</v>
      </c>
      <c r="T35" s="345">
        <v>28.717186459363074</v>
      </c>
      <c r="U35" s="345">
        <v>38.89</v>
      </c>
      <c r="V35" s="345">
        <v>36.520000000000003</v>
      </c>
      <c r="W35" s="345"/>
      <c r="X35" s="345">
        <v>33.81</v>
      </c>
      <c r="Y35" s="345">
        <v>31.596400651466968</v>
      </c>
      <c r="Z35" s="314">
        <v>34.567315874196474</v>
      </c>
    </row>
    <row r="36" spans="2:26" ht="14.5" x14ac:dyDescent="0.35">
      <c r="B36" t="str">
        <f>INDEX(Table12[Site Name],MATCH('2025'!C36,Table12[Site ID],0),1)</f>
        <v>Campbell Road</v>
      </c>
      <c r="C36" s="135" t="s">
        <v>64</v>
      </c>
      <c r="D36" t="str">
        <f>Table1323[[#This Row],[Site ID]]&amp;"-"&amp;Table1323[[#This Row],[Site Name]]</f>
        <v>CR-Campbell Road</v>
      </c>
      <c r="E36" s="93" t="s">
        <v>864</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R36" s="320" t="s">
        <v>865</v>
      </c>
      <c r="S36" s="345">
        <v>35.783816521934611</v>
      </c>
      <c r="T36" s="345">
        <v>30.409324359927592</v>
      </c>
      <c r="U36" s="345">
        <v>30.61</v>
      </c>
      <c r="V36" s="345">
        <v>26.51</v>
      </c>
      <c r="W36" s="345">
        <v>21.427302807552458</v>
      </c>
      <c r="X36" s="345">
        <v>19.02</v>
      </c>
      <c r="Y36" s="345">
        <v>18.262998649613564</v>
      </c>
      <c r="Z36" s="314">
        <v>26.003348905575461</v>
      </c>
    </row>
    <row r="37" spans="2:26" ht="14.5" x14ac:dyDescent="0.35">
      <c r="B37" t="str">
        <f>INDEX(Table12[Site Name],MATCH('2025'!C37,Table12[Site ID],0),1)</f>
        <v>Southampton Road Analyser (A)</v>
      </c>
      <c r="C37" s="135" t="s">
        <v>135</v>
      </c>
      <c r="D37" t="str">
        <f>Table1323[[#This Row],[Site ID]]&amp;"-"&amp;Table1323[[#This Row],[Site Name]]</f>
        <v>SRAN(A)-Southampton Road Analyser (A)</v>
      </c>
      <c r="E37" s="93" t="s">
        <v>866</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R37" s="320" t="s">
        <v>867</v>
      </c>
      <c r="S37" s="345">
        <v>25.262046803876558</v>
      </c>
      <c r="T37" s="345">
        <v>24.329377093103034</v>
      </c>
      <c r="U37" s="345">
        <v>22.11</v>
      </c>
      <c r="V37" s="345">
        <v>21.87</v>
      </c>
      <c r="W37" s="345">
        <v>16.684845842909819</v>
      </c>
      <c r="X37" s="345">
        <v>11.16</v>
      </c>
      <c r="Y37" s="345">
        <v>9.6052107614412545</v>
      </c>
      <c r="Z37" s="314">
        <v>18.717354357332955</v>
      </c>
    </row>
    <row r="38" spans="2:26" ht="14.5" x14ac:dyDescent="0.35">
      <c r="B38" t="str">
        <f>INDEX(Table12[Site Name],MATCH('2025'!C38,Table12[Site ID],0),1)</f>
        <v>Southampton Road Analyser (B)</v>
      </c>
      <c r="C38" s="135" t="s">
        <v>138</v>
      </c>
      <c r="D38" t="str">
        <f>Table1323[[#This Row],[Site ID]]&amp;"-"&amp;Table1323[[#This Row],[Site Name]]</f>
        <v>SRAN(B)-Southampton Road Analyser (B)</v>
      </c>
      <c r="E38" s="93" t="s">
        <v>868</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R38" s="320" t="s">
        <v>869</v>
      </c>
      <c r="S38" s="345">
        <v>45.906482792773133</v>
      </c>
      <c r="T38" s="345"/>
      <c r="U38" s="345">
        <v>32.21</v>
      </c>
      <c r="V38" s="345">
        <v>32.67</v>
      </c>
      <c r="W38" s="345">
        <v>22.626274673009888</v>
      </c>
      <c r="X38" s="345">
        <v>35.21</v>
      </c>
      <c r="Y38" s="345">
        <v>20.366698051366487</v>
      </c>
      <c r="Z38" s="314">
        <v>31.498242586191584</v>
      </c>
    </row>
    <row r="39" spans="2:26" ht="14.5" x14ac:dyDescent="0.35">
      <c r="B39" t="str">
        <f>INDEX(Table12[Site Name],MATCH('2025'!C39,Table12[Site ID],0),1)</f>
        <v>Southampton Road Analyser (C)</v>
      </c>
      <c r="C39" s="135" t="s">
        <v>141</v>
      </c>
      <c r="D39" t="str">
        <f>Table1323[[#This Row],[Site ID]]&amp;"-"&amp;Table1323[[#This Row],[Site Name]]</f>
        <v>SRAN(C)-Southampton Road Analyser (C)</v>
      </c>
      <c r="E39" s="93" t="s">
        <v>870</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R39" s="320" t="s">
        <v>871</v>
      </c>
      <c r="S39" s="345">
        <v>37.527332689589159</v>
      </c>
      <c r="T39" s="345">
        <v>36.066419091797165</v>
      </c>
      <c r="U39" s="345">
        <v>32.49</v>
      </c>
      <c r="V39" s="345">
        <v>25.87</v>
      </c>
      <c r="W39" s="345">
        <v>31.034846316957793</v>
      </c>
      <c r="X39" s="345">
        <v>23.07</v>
      </c>
      <c r="Y39" s="345">
        <v>30.992801382514219</v>
      </c>
      <c r="Z39" s="314">
        <v>31.007342782979759</v>
      </c>
    </row>
    <row r="40" spans="2:26" ht="14.5" x14ac:dyDescent="0.35">
      <c r="B40" t="str">
        <f>INDEX(Table12[Site Name],MATCH('2025'!C40,Table12[Site ID],0),1)</f>
        <v>Chestnut Avenue</v>
      </c>
      <c r="C40" s="135" t="s">
        <v>56</v>
      </c>
      <c r="D40" t="str">
        <f>Table1323[[#This Row],[Site ID]]&amp;"-"&amp;Table1323[[#This Row],[Site Name]]</f>
        <v>CA-Chestnut Avenue</v>
      </c>
      <c r="E40" s="93" t="s">
        <v>872</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R40" s="320" t="s">
        <v>873</v>
      </c>
      <c r="S40" s="345">
        <v>21.52428348794249</v>
      </c>
      <c r="T40" s="345">
        <v>18.09381092527336</v>
      </c>
      <c r="U40" s="345">
        <v>16.559999999999999</v>
      </c>
      <c r="V40" s="345">
        <v>14.1</v>
      </c>
      <c r="W40" s="345">
        <v>10.794793358957037</v>
      </c>
      <c r="X40" s="345">
        <v>9.07</v>
      </c>
      <c r="Y40" s="345">
        <v>10.228683531233488</v>
      </c>
      <c r="Z40" s="314">
        <v>14.338795900486625</v>
      </c>
    </row>
    <row r="41" spans="2:26" ht="14.5" x14ac:dyDescent="0.35">
      <c r="B41" t="str">
        <f>INDEX(Table12[Site Name],MATCH('2025'!C41,Table12[Site ID],0),1)</f>
        <v>Southampton Road 1</v>
      </c>
      <c r="C41" s="135" t="s">
        <v>149</v>
      </c>
      <c r="D41" t="str">
        <f>Table1323[[#This Row],[Site ID]]&amp;"-"&amp;Table1323[[#This Row],[Site Name]]</f>
        <v>SR1-Southampton Road 1</v>
      </c>
      <c r="E41" s="93" t="s">
        <v>874</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R41" s="320" t="s">
        <v>875</v>
      </c>
      <c r="S41" s="345">
        <v>30.876576460693791</v>
      </c>
      <c r="T41" s="345">
        <v>27.281768574090684</v>
      </c>
      <c r="U41" s="345">
        <v>27.35</v>
      </c>
      <c r="V41" s="345">
        <v>27.87</v>
      </c>
      <c r="W41" s="345">
        <v>17.894251352261367</v>
      </c>
      <c r="X41" s="345">
        <v>16.04</v>
      </c>
      <c r="Y41" s="345">
        <v>13.898586829199472</v>
      </c>
      <c r="Z41" s="314">
        <v>23.030169030892186</v>
      </c>
    </row>
    <row r="42" spans="2:26" ht="14.5" x14ac:dyDescent="0.35">
      <c r="B42" t="str">
        <f>INDEX(Table12[Site Name],MATCH('2025'!C42,Table12[Site ID],0),1)</f>
        <v>Southampton Road 2</v>
      </c>
      <c r="C42" s="135" t="s">
        <v>152</v>
      </c>
      <c r="D42" t="str">
        <f>Table1323[[#This Row],[Site ID]]&amp;"-"&amp;Table1323[[#This Row],[Site Name]]</f>
        <v>SR2-Southampton Road 2</v>
      </c>
      <c r="E42" s="93" t="s">
        <v>876</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R42" s="320" t="s">
        <v>877</v>
      </c>
      <c r="S42" s="345">
        <v>21.593971910530584</v>
      </c>
      <c r="T42" s="345">
        <v>18.945198706430322</v>
      </c>
      <c r="U42" s="345">
        <v>16.84</v>
      </c>
      <c r="V42" s="345">
        <v>14.77</v>
      </c>
      <c r="W42" s="345">
        <v>12.353729213326002</v>
      </c>
      <c r="X42" s="345">
        <v>12.96</v>
      </c>
      <c r="Y42" s="345">
        <v>10.346510020456922</v>
      </c>
      <c r="Z42" s="314">
        <v>15.401344264391977</v>
      </c>
    </row>
    <row r="43" spans="2:26" ht="14.5" x14ac:dyDescent="0.35">
      <c r="B43" t="str">
        <f>INDEX(Table12[Site Name],MATCH('2025'!C43,Table12[Site ID],0),1)</f>
        <v>The Point (A)</v>
      </c>
      <c r="C43" s="135" t="s">
        <v>156</v>
      </c>
      <c r="D43" t="str">
        <f>Table1323[[#This Row],[Site ID]]&amp;"-"&amp;Table1323[[#This Row],[Site Name]]</f>
        <v>TP(A)-The Point (A)</v>
      </c>
      <c r="E43" s="93" t="s">
        <v>878</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R43" s="320" t="s">
        <v>879</v>
      </c>
      <c r="S43" s="345">
        <v>28.670397506614716</v>
      </c>
      <c r="T43" s="345">
        <v>24.13305296397866</v>
      </c>
      <c r="U43" s="345">
        <v>21.41</v>
      </c>
      <c r="V43" s="345">
        <v>22.62</v>
      </c>
      <c r="W43" s="345">
        <v>16.095650002970562</v>
      </c>
      <c r="X43" s="345">
        <v>15.63</v>
      </c>
      <c r="Y43" s="345">
        <v>10.654032482229141</v>
      </c>
      <c r="Z43" s="314">
        <v>19.887590422256153</v>
      </c>
    </row>
    <row r="44" spans="2:26" ht="14.5" x14ac:dyDescent="0.35">
      <c r="B44" t="str">
        <f>INDEX(Table12[Site Name],MATCH('2025'!C44,Table12[Site ID],0),1)</f>
        <v>The Point (B)</v>
      </c>
      <c r="C44" s="135" t="s">
        <v>159</v>
      </c>
      <c r="D44" t="str">
        <f>Table1323[[#This Row],[Site ID]]&amp;"-"&amp;Table1323[[#This Row],[Site Name]]</f>
        <v>TP(B)-The Point (B)</v>
      </c>
      <c r="E44" s="93" t="s">
        <v>880</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R44" s="320" t="s">
        <v>881</v>
      </c>
      <c r="S44" s="345">
        <v>28.489447937812379</v>
      </c>
      <c r="T44" s="345">
        <v>23.71173006899182</v>
      </c>
      <c r="U44" s="345">
        <v>28.26</v>
      </c>
      <c r="V44" s="345">
        <v>18.03</v>
      </c>
      <c r="W44" s="345">
        <v>26.979179912005776</v>
      </c>
      <c r="X44" s="345">
        <v>36.17</v>
      </c>
      <c r="Y44" s="345">
        <v>16.776468414778332</v>
      </c>
      <c r="Z44" s="314">
        <v>25.488118047655469</v>
      </c>
    </row>
    <row r="45" spans="2:26" ht="14.5" x14ac:dyDescent="0.35">
      <c r="B45" t="str">
        <f>INDEX(Table12[Site Name],MATCH('2025'!C45,Table12[Site ID],0),1)</f>
        <v>The Point (C)</v>
      </c>
      <c r="C45" s="135" t="s">
        <v>162</v>
      </c>
      <c r="D45" t="str">
        <f>Table1323[[#This Row],[Site ID]]&amp;"-"&amp;Table1323[[#This Row],[Site Name]]</f>
        <v>TP(C)-The Point (C)</v>
      </c>
      <c r="E45" s="93" t="s">
        <v>882</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R45" s="320" t="s">
        <v>883</v>
      </c>
      <c r="S45" s="345">
        <v>41.302545859632524</v>
      </c>
      <c r="T45" s="345">
        <v>27.864743675737675</v>
      </c>
      <c r="U45" s="345">
        <v>33.85</v>
      </c>
      <c r="V45" s="345">
        <v>35.4</v>
      </c>
      <c r="W45" s="345">
        <v>21.645515478219309</v>
      </c>
      <c r="X45" s="345">
        <v>31.09</v>
      </c>
      <c r="Y45" s="345">
        <v>26.285964961070164</v>
      </c>
      <c r="Z45" s="314">
        <v>31.062681424951386</v>
      </c>
    </row>
    <row r="46" spans="2:26" ht="14.5" x14ac:dyDescent="0.35">
      <c r="B46" t="str">
        <f>INDEX(Table12[Site Name],MATCH('2025'!C46,Table12[Site ID],0),1)</f>
        <v>leigh road/Pluto Road</v>
      </c>
      <c r="C46" s="135" t="s">
        <v>124</v>
      </c>
      <c r="D46" t="str">
        <f>Table1323[[#This Row],[Site ID]]&amp;"-"&amp;Table1323[[#This Row],[Site Name]]</f>
        <v>LRPR-leigh road/Pluto Road</v>
      </c>
      <c r="E46" s="93" t="s">
        <v>884</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R46" s="320" t="s">
        <v>885</v>
      </c>
      <c r="S46" s="345">
        <v>33.680495123037879</v>
      </c>
      <c r="T46" s="345">
        <v>36.150994633959172</v>
      </c>
      <c r="U46" s="345">
        <v>20.91</v>
      </c>
      <c r="V46" s="345">
        <v>24.46</v>
      </c>
      <c r="W46" s="345">
        <v>0.21269213999761982</v>
      </c>
      <c r="X46" s="345">
        <v>17.98</v>
      </c>
      <c r="Y46" s="345">
        <v>21.318646828630332</v>
      </c>
      <c r="Z46" s="314">
        <v>22.101832675089288</v>
      </c>
    </row>
    <row r="47" spans="2:26" ht="14.5" x14ac:dyDescent="0.35">
      <c r="B47" t="str">
        <f>INDEX(Table12[Site Name],MATCH('2025'!C47,Table12[Site ID],0),1)</f>
        <v>Oxburgh Close</v>
      </c>
      <c r="C47" s="135" t="s">
        <v>143</v>
      </c>
      <c r="D47" t="str">
        <f>Table1323[[#This Row],[Site ID]]&amp;"-"&amp;Table1323[[#This Row],[Site Name]]</f>
        <v>OX-Oxburgh Close</v>
      </c>
      <c r="E47" s="93" t="s">
        <v>886</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R47" s="320" t="s">
        <v>887</v>
      </c>
      <c r="S47" s="345">
        <v>25.893848513333154</v>
      </c>
      <c r="T47" s="345">
        <v>0.59250699777504656</v>
      </c>
      <c r="U47" s="345">
        <v>47.9</v>
      </c>
      <c r="V47" s="345">
        <v>24.08</v>
      </c>
      <c r="W47" s="345">
        <v>13.478204081633274</v>
      </c>
      <c r="X47" s="345">
        <v>15.55</v>
      </c>
      <c r="Y47" s="345">
        <v>10.261060281153632</v>
      </c>
      <c r="Z47" s="314">
        <v>19.679374267699302</v>
      </c>
    </row>
    <row r="48" spans="2:26" ht="14.5" x14ac:dyDescent="0.35">
      <c r="B48" t="str">
        <f>INDEX(Table12[Site Name],MATCH('2025'!C48,Table12[Site ID],0),1)</f>
        <v>Hadleigh Gardens</v>
      </c>
      <c r="C48" s="135" t="s">
        <v>95</v>
      </c>
      <c r="D48" t="str">
        <f>Table1323[[#This Row],[Site ID]]&amp;"-"&amp;Table1323[[#This Row],[Site Name]]</f>
        <v>HG-Hadleigh Gardens</v>
      </c>
      <c r="E48" s="93" t="s">
        <v>888</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R48" s="320" t="s">
        <v>889</v>
      </c>
      <c r="S48" s="345">
        <v>25.710059367733784</v>
      </c>
      <c r="T48" s="345">
        <v>22.298013349600922</v>
      </c>
      <c r="U48" s="345">
        <v>23.41</v>
      </c>
      <c r="V48" s="345">
        <v>10.25</v>
      </c>
      <c r="W48" s="345">
        <v>14.606840103032178</v>
      </c>
      <c r="X48" s="345">
        <v>15.02</v>
      </c>
      <c r="Y48" s="345">
        <v>10.031579699785977</v>
      </c>
      <c r="Z48" s="314">
        <v>17.332356074307551</v>
      </c>
    </row>
    <row r="49" spans="2:26" ht="14.5" x14ac:dyDescent="0.35">
      <c r="B49" t="str">
        <f>INDEX(Table12[Site Name],MATCH('2025'!C49,Table12[Site ID],0),1)</f>
        <v>Woodside Avenue</v>
      </c>
      <c r="C49" s="135" t="s">
        <v>175</v>
      </c>
      <c r="D49" t="str">
        <f>Table1323[[#This Row],[Site ID]]&amp;"-"&amp;Table1323[[#This Row],[Site Name]]</f>
        <v>WA-Woodside Avenue</v>
      </c>
      <c r="E49" s="93" t="s">
        <v>890</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R49" s="320" t="s">
        <v>891</v>
      </c>
      <c r="S49" s="345">
        <v>26.894478306040821</v>
      </c>
      <c r="T49" s="345">
        <v>23.127523146485988</v>
      </c>
      <c r="U49" s="345">
        <v>22.81</v>
      </c>
      <c r="V49" s="345">
        <v>23.3</v>
      </c>
      <c r="W49" s="345">
        <v>13.788987913609819</v>
      </c>
      <c r="X49" s="345">
        <v>15.49</v>
      </c>
      <c r="Y49" s="345">
        <v>15.293241601144311</v>
      </c>
      <c r="Z49" s="314">
        <v>20.100604423897273</v>
      </c>
    </row>
    <row r="50" spans="2:26" ht="14.5" x14ac:dyDescent="0.35">
      <c r="B50" t="str">
        <f>INDEX(Table12[Site Name],MATCH('2025'!C50,Table12[Site ID],0),1)</f>
        <v>Belmont Road</v>
      </c>
      <c r="C50" s="135" t="s">
        <v>42</v>
      </c>
      <c r="D50" t="str">
        <f>Table1323[[#This Row],[Site ID]]&amp;"-"&amp;Table1323[[#This Row],[Site Name]]</f>
        <v>BEL-Belmont Road</v>
      </c>
      <c r="E50" s="93" t="s">
        <v>892</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R50" s="320" t="s">
        <v>792</v>
      </c>
      <c r="S50" s="345">
        <v>39.276415052328915</v>
      </c>
      <c r="T50" s="345">
        <v>39.995866941270322</v>
      </c>
      <c r="U50" s="345">
        <v>38.42</v>
      </c>
      <c r="V50" s="345">
        <v>37.97</v>
      </c>
      <c r="W50" s="346">
        <v>16.879800285308807</v>
      </c>
      <c r="X50" s="345">
        <v>35.32</v>
      </c>
      <c r="Y50" s="345">
        <v>29.62291552484254</v>
      </c>
      <c r="Z50" s="314">
        <v>33.926428257678658</v>
      </c>
    </row>
    <row r="51" spans="2:26" ht="14.5" x14ac:dyDescent="0.35">
      <c r="B51" t="str">
        <f>INDEX(Table12[Site Name],MATCH('2025'!C51,Table12[Site ID],0),1)</f>
        <v>Leigh Road/J13</v>
      </c>
      <c r="C51" s="135" t="s">
        <v>120</v>
      </c>
      <c r="D51" t="str">
        <f>Table1323[[#This Row],[Site ID]]&amp;"-"&amp;Table1323[[#This Row],[Site Name]]</f>
        <v>LR13-Leigh Road/J13</v>
      </c>
      <c r="E51" s="93" t="s">
        <v>893</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R51" s="320" t="s">
        <v>894</v>
      </c>
      <c r="S51" s="345">
        <v>40.784804809265104</v>
      </c>
      <c r="T51" s="345">
        <v>35.942899703038897</v>
      </c>
      <c r="U51" s="345">
        <v>39.64</v>
      </c>
      <c r="V51" s="345">
        <v>34.24</v>
      </c>
      <c r="W51" s="345">
        <v>29.425155729907207</v>
      </c>
      <c r="X51" s="345">
        <v>28.68</v>
      </c>
      <c r="Y51" s="345">
        <v>24.03228102225895</v>
      </c>
      <c r="Z51" s="314">
        <v>33.249305894924312</v>
      </c>
    </row>
    <row r="52" spans="2:26" ht="14.5" x14ac:dyDescent="0.35">
      <c r="B52" t="str">
        <f>INDEX(Table12[Site Name],MATCH('2025'!C52,Table12[Site ID],0),1)</f>
        <v>Steele Close (A)</v>
      </c>
      <c r="C52" s="135" t="s">
        <v>167</v>
      </c>
      <c r="D52" t="str">
        <f>Table1323[[#This Row],[Site ID]]&amp;"-"&amp;Table1323[[#This Row],[Site Name]]</f>
        <v>SC(A)-Steele Close (A)</v>
      </c>
      <c r="E52" s="93" t="s">
        <v>895</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R52" s="320" t="s">
        <v>896</v>
      </c>
      <c r="S52" s="345">
        <v>38.78430667227007</v>
      </c>
      <c r="T52" s="345">
        <v>33.414667209543317</v>
      </c>
      <c r="U52" s="345">
        <v>5.5</v>
      </c>
      <c r="V52" s="345">
        <v>31.76</v>
      </c>
      <c r="W52" s="345">
        <v>23.323758048854362</v>
      </c>
      <c r="X52" s="345">
        <v>26.09</v>
      </c>
      <c r="Y52" s="345">
        <v>19.753682559227872</v>
      </c>
      <c r="Z52" s="314">
        <v>25.518059212842235</v>
      </c>
    </row>
    <row r="53" spans="2:26" ht="14.5" x14ac:dyDescent="0.35">
      <c r="B53" t="str">
        <f>INDEX(Table12[Site Name],MATCH('2025'!C53,Table12[Site ID],0),1)</f>
        <v>Steele Close (B)</v>
      </c>
      <c r="C53" s="135" t="s">
        <v>170</v>
      </c>
      <c r="D53" t="str">
        <f>Table1323[[#This Row],[Site ID]]&amp;"-"&amp;Table1323[[#This Row],[Site Name]]</f>
        <v>SC(B)-Steele Close (B)</v>
      </c>
      <c r="E53" s="93" t="s">
        <v>897</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R53" s="320" t="s">
        <v>898</v>
      </c>
      <c r="S53" s="345">
        <v>41.112590485150015</v>
      </c>
      <c r="T53" s="345">
        <v>33.908967020335382</v>
      </c>
      <c r="U53" s="345">
        <v>33.24</v>
      </c>
      <c r="V53" s="345">
        <v>34.11</v>
      </c>
      <c r="W53" s="345">
        <v>23.487318764489352</v>
      </c>
      <c r="X53" s="345">
        <v>26.24</v>
      </c>
      <c r="Y53" s="345">
        <v>18.393055461783455</v>
      </c>
      <c r="Z53" s="314">
        <v>30.070275961679744</v>
      </c>
    </row>
    <row r="54" spans="2:26" ht="14.5" x14ac:dyDescent="0.35">
      <c r="B54" t="str">
        <f>INDEX(Table12[Site Name],MATCH('2025'!C54,Table12[Site ID],0),1)</f>
        <v>Steele Close (C)</v>
      </c>
      <c r="C54" s="135" t="s">
        <v>173</v>
      </c>
      <c r="D54" t="str">
        <f>Table1323[[#This Row],[Site ID]]&amp;"-"&amp;Table1323[[#This Row],[Site Name]]</f>
        <v>SC(C)-Steele Close (C)</v>
      </c>
      <c r="E54" s="93" t="s">
        <v>899</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R54" s="320" t="s">
        <v>900</v>
      </c>
      <c r="S54" s="345">
        <v>37.844823730235092</v>
      </c>
      <c r="T54" s="345">
        <v>34.680074725170996</v>
      </c>
      <c r="U54" s="345">
        <v>33.54</v>
      </c>
      <c r="V54" s="345">
        <v>33.17</v>
      </c>
      <c r="W54" s="345">
        <v>23.029348760724936</v>
      </c>
      <c r="X54" s="345">
        <v>23.45</v>
      </c>
      <c r="Y54" s="345">
        <v>19.311068925116672</v>
      </c>
      <c r="Z54" s="314">
        <v>29.289330877321099</v>
      </c>
    </row>
    <row r="55" spans="2:26" ht="14.5" x14ac:dyDescent="0.35">
      <c r="B55" t="str">
        <f>INDEX(Table12[Site Name],MATCH('2025'!C55,Table12[Site ID],0),1)</f>
        <v>Medina Close</v>
      </c>
      <c r="C55" s="135" t="s">
        <v>127</v>
      </c>
      <c r="D55" t="str">
        <f>Table1323[[#This Row],[Site ID]]&amp;"-"&amp;Table1323[[#This Row],[Site Name]]</f>
        <v>MC-Medina Close</v>
      </c>
      <c r="E55" s="93" t="s">
        <v>901</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R55" s="320" t="s">
        <v>902</v>
      </c>
      <c r="S55" s="345">
        <v>25.567744712432635</v>
      </c>
      <c r="T55" s="345">
        <v>23.454860094700418</v>
      </c>
      <c r="U55" s="345">
        <v>23.39</v>
      </c>
      <c r="V55" s="345">
        <v>20.45</v>
      </c>
      <c r="W55" s="345">
        <v>16.177436842416551</v>
      </c>
      <c r="X55" s="345">
        <v>16.12</v>
      </c>
      <c r="Y55" s="345">
        <v>16.913982132222735</v>
      </c>
      <c r="Z55" s="314">
        <v>20.296289111681766</v>
      </c>
    </row>
    <row r="56" spans="2:26" ht="14.5" x14ac:dyDescent="0.35">
      <c r="B56" t="str">
        <f>INDEX(Table12[Site Name],MATCH('2025'!C56,Table12[Site ID],0),1)</f>
        <v>Porteous Crescent (A)</v>
      </c>
      <c r="C56" s="135" t="s">
        <v>154</v>
      </c>
      <c r="D56" t="str">
        <f>Table1323[[#This Row],[Site ID]]&amp;"-"&amp;Table1323[[#This Row],[Site Name]]</f>
        <v>PC(A)-Porteous Crescent (A)</v>
      </c>
      <c r="E56" s="93" t="s">
        <v>903</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R56" s="320" t="s">
        <v>904</v>
      </c>
      <c r="S56" s="345">
        <v>32.155406087602081</v>
      </c>
      <c r="T56" s="345">
        <v>26.887977775643915</v>
      </c>
      <c r="U56" s="345">
        <v>28.19</v>
      </c>
      <c r="V56" s="345">
        <v>25.71</v>
      </c>
      <c r="W56" s="345">
        <v>18.861166329808032</v>
      </c>
      <c r="X56" s="345">
        <v>22.14</v>
      </c>
      <c r="Y56" s="345">
        <v>20.033160831663508</v>
      </c>
      <c r="Z56" s="314">
        <v>24.853958717816795</v>
      </c>
    </row>
    <row r="57" spans="2:26" ht="14.5" x14ac:dyDescent="0.35">
      <c r="B57" t="str">
        <f>INDEX(Table12[Site Name],MATCH('2025'!C57,Table12[Site ID],0),1)</f>
        <v>Nuffield Hospital</v>
      </c>
      <c r="C57" s="135" t="s">
        <v>133</v>
      </c>
      <c r="D57" t="str">
        <f>Table1323[[#This Row],[Site ID]]&amp;"-"&amp;Table1323[[#This Row],[Site Name]]</f>
        <v>NH-Nuffield Hospital</v>
      </c>
      <c r="E57" s="93" t="s">
        <v>905</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R57" s="320" t="s">
        <v>906</v>
      </c>
      <c r="S57" s="345">
        <v>27.957062708715021</v>
      </c>
      <c r="T57" s="345">
        <v>23.70424961715187</v>
      </c>
      <c r="U57" s="345">
        <v>22.5</v>
      </c>
      <c r="V57" s="345">
        <v>22.48</v>
      </c>
      <c r="W57" s="345">
        <v>16.290001783059793</v>
      </c>
      <c r="X57" s="345">
        <v>16.170000000000002</v>
      </c>
      <c r="Y57" s="345">
        <v>12.556614046584015</v>
      </c>
      <c r="Z57" s="314">
        <v>20.236846879358669</v>
      </c>
    </row>
    <row r="58" spans="2:26" ht="14.5" x14ac:dyDescent="0.35">
      <c r="B58" t="str">
        <f>INDEX(Table12[Site Name],MATCH('2025'!C58,Table12[Site ID],0),1)</f>
        <v>Ashdown Road</v>
      </c>
      <c r="C58" s="135" t="s">
        <v>30</v>
      </c>
      <c r="D58" t="str">
        <f>Table1323[[#This Row],[Site ID]]&amp;"-"&amp;Table1323[[#This Row],[Site Name]]</f>
        <v>AR-Ashdown Road</v>
      </c>
      <c r="E58" s="93" t="s">
        <v>907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R58" s="320" t="s">
        <v>908</v>
      </c>
      <c r="S58" s="345">
        <v>29.161932467534985</v>
      </c>
      <c r="T58" s="345">
        <v>24.316609398928296</v>
      </c>
      <c r="U58" s="345">
        <v>24.64</v>
      </c>
      <c r="V58" s="345">
        <v>20.329999999999998</v>
      </c>
      <c r="W58" s="345">
        <v>16.45355601782947</v>
      </c>
      <c r="X58" s="345">
        <v>14.91</v>
      </c>
      <c r="Y58" s="345">
        <v>14.031934234824956</v>
      </c>
      <c r="Z58" s="314">
        <v>20.549147445588243</v>
      </c>
    </row>
    <row r="59" spans="2:26" ht="14.5" x14ac:dyDescent="0.35">
      <c r="B59" t="str">
        <f>INDEX(Table12[Site Name],MATCH('2025'!C59,Table12[Site ID],0),1)</f>
        <v>Chestnut Close</v>
      </c>
      <c r="C59" s="135" t="s">
        <v>60</v>
      </c>
      <c r="D59" t="str">
        <f>Table1323[[#This Row],[Site ID]]&amp;"-"&amp;Table1323[[#This Row],[Site Name]]</f>
        <v>CC-Chestnut Close</v>
      </c>
      <c r="E59" s="93" t="s">
        <v>909</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R59" s="320" t="s">
        <v>910</v>
      </c>
      <c r="S59" s="345">
        <v>28.038748794065501</v>
      </c>
      <c r="T59" s="345">
        <v>23.565974827718488</v>
      </c>
      <c r="U59" s="345">
        <v>25.28</v>
      </c>
      <c r="V59" s="345">
        <v>18.46</v>
      </c>
      <c r="W59" s="345">
        <v>15.357742644875824</v>
      </c>
      <c r="X59" s="345">
        <v>16.170000000000002</v>
      </c>
      <c r="Y59" s="345">
        <v>9.8846452612143079</v>
      </c>
      <c r="Z59" s="314">
        <v>19.536730218267735</v>
      </c>
    </row>
    <row r="60" spans="2:26" ht="14.5" x14ac:dyDescent="0.35">
      <c r="B60" t="str">
        <f>INDEX(Table12[Site Name],MATCH('2025'!C60,Table12[Site ID],0),1)</f>
        <v>Sparrow Square</v>
      </c>
      <c r="C60" s="135" t="s">
        <v>188</v>
      </c>
      <c r="D60" t="str">
        <f>Table1323[[#This Row],[Site ID]]&amp;"-"&amp;Table1323[[#This Row],[Site Name]]</f>
        <v>SSQ-Sparrow Square</v>
      </c>
      <c r="E60" s="93" t="s">
        <v>911</v>
      </c>
      <c r="F60" t="s">
        <v>15</v>
      </c>
      <c r="G60" s="109">
        <v>45665</v>
      </c>
      <c r="H60" s="109">
        <v>45693</v>
      </c>
      <c r="I60" s="9">
        <v>673.74999999994179</v>
      </c>
      <c r="J60" s="9">
        <v>25.567744712432635</v>
      </c>
      <c r="K60" s="9">
        <v>13.344334401060875</v>
      </c>
      <c r="L60" s="9">
        <v>1.252</v>
      </c>
      <c r="M60" s="310"/>
      <c r="N60" s="273">
        <f>INDEX(Table12[],MATCH(Table11[[#This Row],[Site ID]],Table12[[#Data],[Site ID]],0),MATCH(Table11[[#Headers],[Area]],Table12[#Headers],0))</f>
        <v>8</v>
      </c>
      <c r="R60" s="320" t="s">
        <v>912</v>
      </c>
      <c r="S60" s="345">
        <v>30.493102919345983</v>
      </c>
      <c r="T60" s="345">
        <v>26.772560178197985</v>
      </c>
      <c r="U60" s="345">
        <v>24.85</v>
      </c>
      <c r="V60" s="345">
        <v>21.49</v>
      </c>
      <c r="W60" s="345">
        <v>17.27269600364534</v>
      </c>
      <c r="X60" s="345">
        <v>17.440000000000001</v>
      </c>
      <c r="Y60" s="345">
        <v>15.689129001508238</v>
      </c>
      <c r="Z60" s="314">
        <v>22.001069728956793</v>
      </c>
    </row>
    <row r="61" spans="2:26" ht="14.5" x14ac:dyDescent="0.35">
      <c r="B61" t="str">
        <f>INDEX(Table12[Site Name],MATCH('2025'!C61,Table12[Site ID],0),1)</f>
        <v>Dove Dale</v>
      </c>
      <c r="C61" s="135" t="s">
        <v>779</v>
      </c>
      <c r="D61" t="str">
        <f>Table1323[[#This Row],[Site ID]]&amp;"-"&amp;Table1323[[#This Row],[Site Name]]</f>
        <v>DD-Dove Dale</v>
      </c>
      <c r="E61" s="93" t="s">
        <v>913</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R61" s="320" t="s">
        <v>914</v>
      </c>
      <c r="S61" s="345">
        <v>23.455397077040111</v>
      </c>
      <c r="T61" s="345">
        <v>19.294691922695964</v>
      </c>
      <c r="U61" s="345">
        <v>15.72</v>
      </c>
      <c r="V61" s="345">
        <v>15.46</v>
      </c>
      <c r="W61" s="345"/>
      <c r="X61" s="345">
        <v>16.48</v>
      </c>
      <c r="Y61" s="345">
        <v>15.052450394265341</v>
      </c>
      <c r="Z61" s="314">
        <v>17.577089899000239</v>
      </c>
    </row>
    <row r="62" spans="2:26" ht="14.5" x14ac:dyDescent="0.35">
      <c r="B62" t="str">
        <f>INDEX(Table12[Site Name],MATCH('2025'!C62,Table12[Site ID],0),1)</f>
        <v>Passfield Avenue</v>
      </c>
      <c r="C62" s="135" t="s">
        <v>146</v>
      </c>
      <c r="D62" t="str">
        <f>Table1323[[#This Row],[Site ID]]&amp;"-"&amp;Table1323[[#This Row],[Site Name]]</f>
        <v>PA-Passfield Avenue</v>
      </c>
      <c r="E62" s="93" t="s">
        <v>915</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R62" s="320" t="s">
        <v>916</v>
      </c>
      <c r="S62" s="345">
        <v>34.164360065304706</v>
      </c>
      <c r="T62" s="345">
        <v>29.686731266148382</v>
      </c>
      <c r="U62" s="345">
        <v>27.77</v>
      </c>
      <c r="V62" s="345">
        <v>21.95</v>
      </c>
      <c r="W62" s="345">
        <v>21.960467755056097</v>
      </c>
      <c r="X62" s="345">
        <v>22.49</v>
      </c>
      <c r="Y62" s="345">
        <v>20.899539344357819</v>
      </c>
      <c r="Z62" s="314">
        <v>25.560156918695288</v>
      </c>
    </row>
    <row r="63" spans="2:26"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R63" s="320" t="s">
        <v>917</v>
      </c>
      <c r="S63" s="345">
        <v>29.352987257209865</v>
      </c>
      <c r="T63" s="345">
        <v>28.868491772650703</v>
      </c>
      <c r="U63" s="345">
        <v>29.18</v>
      </c>
      <c r="V63" s="345">
        <v>21.59</v>
      </c>
      <c r="W63" s="345">
        <v>19.496823585352637</v>
      </c>
      <c r="X63" s="345">
        <v>22.05</v>
      </c>
      <c r="Y63" s="345">
        <v>20.589730534759372</v>
      </c>
      <c r="Z63" s="314">
        <v>24.446861878567514</v>
      </c>
    </row>
    <row r="64" spans="2:26" thickBot="1" x14ac:dyDescent="0.4">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R64" s="321" t="s">
        <v>796</v>
      </c>
      <c r="S64" s="315">
        <v>30.46128771531264</v>
      </c>
      <c r="T64" s="315">
        <v>26.233975886634763</v>
      </c>
      <c r="U64" s="315">
        <v>25.878166666666679</v>
      </c>
      <c r="V64" s="315">
        <v>23.344833333333334</v>
      </c>
      <c r="W64" s="315">
        <v>18.363823589286042</v>
      </c>
      <c r="X64" s="315">
        <v>20.40633333333334</v>
      </c>
      <c r="Y64" s="315">
        <v>17.823363387253352</v>
      </c>
      <c r="Z64" s="316">
        <v>23.256766806427621</v>
      </c>
    </row>
    <row r="65" spans="2:14" ht="14.5" x14ac:dyDescent="0.3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row>
    <row r="66" spans="2:14" thickBot="1" x14ac:dyDescent="0.4">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14"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14"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14"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14"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14"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14" ht="14.5" x14ac:dyDescent="0.35">
      <c r="B72" t="str">
        <f>INDEX(Table12[Site Name],MATCH('2025'!C72,Table12[Site ID],0),1)</f>
        <v>Oakhill (Prov)</v>
      </c>
      <c r="C72" s="135" t="s">
        <v>58</v>
      </c>
      <c r="D72" t="str">
        <f>Table1323[[#This Row],[Site ID]]&amp;"-"&amp;Table1323[[#This Row],[Site Name]]</f>
        <v>OH-Oakhill (Prov)</v>
      </c>
      <c r="E72" s="93">
        <v>2613139</v>
      </c>
      <c r="F72" t="s">
        <v>203</v>
      </c>
      <c r="G72" s="109">
        <v>45693</v>
      </c>
      <c r="H72" s="109">
        <v>45722</v>
      </c>
      <c r="I72" s="9">
        <v>696.98333333339542</v>
      </c>
      <c r="J72" s="311">
        <v>36.066419091797165</v>
      </c>
      <c r="K72" s="312">
        <v>18.823809546866997</v>
      </c>
      <c r="L72" s="312">
        <v>1.827</v>
      </c>
      <c r="M72" s="310" t="s">
        <v>918</v>
      </c>
      <c r="N72" s="273">
        <f>INDEX(Table12[],MATCH(Table11[[#This Row],[Site ID]],Table12[[#Data],[Site ID]],0),MATCH(Table11[[#Headers],[Area]],Table12[#Headers],0))</f>
        <v>2</v>
      </c>
    </row>
    <row r="73" spans="2:14"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14"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14"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14"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14"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14"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14"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14"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919</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920</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B122" t="str">
        <f>INDEX(Table12[Site Name],MATCH('2025'!C122,Table12[Site ID],0),1)</f>
        <v>Mill Hill</v>
      </c>
      <c r="C122" s="135" t="s">
        <v>777</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x14ac:dyDescent="0.35">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921</v>
      </c>
      <c r="N123" s="273">
        <f>INDEX(Table12[],MATCH(Table11[[#This Row],[Site ID]],Table12[[#Data],[Site ID]],0),MATCH(Table11[[#Headers],[Area]],Table12[#Headers],0))</f>
        <v>1</v>
      </c>
    </row>
    <row r="124" spans="2:14" ht="14.5" x14ac:dyDescent="0.3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x14ac:dyDescent="0.3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x14ac:dyDescent="0.3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x14ac:dyDescent="0.3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x14ac:dyDescent="0.3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x14ac:dyDescent="0.3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x14ac:dyDescent="0.3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x14ac:dyDescent="0.3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x14ac:dyDescent="0.3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08" t="s">
        <v>920</v>
      </c>
      <c r="N132" s="273">
        <f>INDEX(Table12[],MATCH(Table11[[#This Row],[Site ID]],Table12[[#Data],[Site ID]],0),MATCH(Table11[[#Headers],[Area]],Table12[#Headers],0))</f>
        <v>2</v>
      </c>
    </row>
    <row r="133" spans="2:14" ht="14.5" x14ac:dyDescent="0.3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x14ac:dyDescent="0.3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x14ac:dyDescent="0.3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x14ac:dyDescent="0.3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x14ac:dyDescent="0.3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x14ac:dyDescent="0.3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x14ac:dyDescent="0.3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x14ac:dyDescent="0.3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x14ac:dyDescent="0.3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x14ac:dyDescent="0.3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x14ac:dyDescent="0.3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08" t="s">
        <v>920</v>
      </c>
      <c r="N143" s="273">
        <f>INDEX(Table12[],MATCH(Table11[[#This Row],[Site ID]],Table12[[#Data],[Site ID]],0),MATCH(Table11[[#Headers],[Area]],Table12[#Headers],0))</f>
        <v>4</v>
      </c>
    </row>
    <row r="144" spans="2:14" ht="14.5" x14ac:dyDescent="0.3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08" t="s">
        <v>922</v>
      </c>
      <c r="N144" s="273">
        <f>INDEX(Table12[],MATCH(Table11[[#This Row],[Site ID]],Table12[[#Data],[Site ID]],0),MATCH(Table11[[#Headers],[Area]],Table12[#Headers],0))</f>
        <v>4</v>
      </c>
    </row>
    <row r="145" spans="2:14" ht="14.5" x14ac:dyDescent="0.3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x14ac:dyDescent="0.3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x14ac:dyDescent="0.3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x14ac:dyDescent="0.3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x14ac:dyDescent="0.3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x14ac:dyDescent="0.3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x14ac:dyDescent="0.3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x14ac:dyDescent="0.3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x14ac:dyDescent="0.3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x14ac:dyDescent="0.3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x14ac:dyDescent="0.3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x14ac:dyDescent="0.35">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923</v>
      </c>
      <c r="N156" s="273">
        <f>INDEX(Table12[],MATCH(Table11[[#This Row],[Site ID]],Table12[[#Data],[Site ID]],0),MATCH(Table11[[#Headers],[Area]],Table12[#Headers],0))</f>
        <v>5</v>
      </c>
    </row>
    <row r="157" spans="2:14" ht="14.5" x14ac:dyDescent="0.3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x14ac:dyDescent="0.3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x14ac:dyDescent="0.3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x14ac:dyDescent="0.3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x14ac:dyDescent="0.3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x14ac:dyDescent="0.3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x14ac:dyDescent="0.3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x14ac:dyDescent="0.3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x14ac:dyDescent="0.3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x14ac:dyDescent="0.3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x14ac:dyDescent="0.3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x14ac:dyDescent="0.3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x14ac:dyDescent="0.3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x14ac:dyDescent="0.3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x14ac:dyDescent="0.3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x14ac:dyDescent="0.3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x14ac:dyDescent="0.3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x14ac:dyDescent="0.3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x14ac:dyDescent="0.3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x14ac:dyDescent="0.3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x14ac:dyDescent="0.3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920</v>
      </c>
      <c r="N177" s="273">
        <f>INDEX(Table12[],MATCH(Table11[[#This Row],[Site ID]],Table12[[#Data],[Site ID]],0),MATCH(Table11[[#Headers],[Area]],Table12[#Headers],0))</f>
        <v>1</v>
      </c>
    </row>
    <row r="178" spans="2:14" ht="14.5" x14ac:dyDescent="0.3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x14ac:dyDescent="0.3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x14ac:dyDescent="0.35">
      <c r="B180" t="str">
        <f>INDEX(Table12[Site Name],MATCH('2025'!C180,Table12[Site ID],0),1)</f>
        <v>Dove Dale</v>
      </c>
      <c r="C180" s="135" t="s">
        <v>779</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x14ac:dyDescent="0.3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x14ac:dyDescent="0.35">
      <c r="B182" t="str">
        <f>INDEX(Table12[Site Name],MATCH('2025'!C182,Table12[Site ID],0),1)</f>
        <v>High Street Botley</v>
      </c>
      <c r="C182" s="135" t="s">
        <v>13</v>
      </c>
      <c r="D182" t="str">
        <f>Table1323[[#This Row],[Site ID]]&amp;"-"&amp;Table1323[[#This Row],[Site Name]]</f>
        <v>HSB-High Street Botley</v>
      </c>
      <c r="E182" s="93">
        <v>2695002</v>
      </c>
      <c r="F182" t="s">
        <v>320</v>
      </c>
      <c r="G182" s="109">
        <v>45692</v>
      </c>
      <c r="H182" s="109" t="s">
        <v>924</v>
      </c>
      <c r="I182" s="9">
        <v>671.85</v>
      </c>
      <c r="J182" s="9">
        <v>30.66</v>
      </c>
      <c r="K182" s="9">
        <v>16</v>
      </c>
      <c r="L182" s="9">
        <v>1.5</v>
      </c>
      <c r="N182" s="273">
        <f>INDEX(Table12[],MATCH(Table11[[#This Row],[Site ID]],Table12[[#Data],[Site ID]],0),MATCH(Table11[[#Headers],[Area]],Table12[#Headers],0))</f>
        <v>1</v>
      </c>
    </row>
    <row r="183" spans="2:14" ht="14.5" x14ac:dyDescent="0.35">
      <c r="B183" t="str">
        <f>INDEX(Table12[Site Name],MATCH('2025'!C183,Table12[Site ID],0),1)</f>
        <v>High Street Botley 2 (A)</v>
      </c>
      <c r="C183" s="135" t="s">
        <v>24</v>
      </c>
      <c r="D183" t="str">
        <f>Table1323[[#This Row],[Site ID]]&amp;"-"&amp;Table1323[[#This Row],[Site Name]]</f>
        <v>HSB2A-High Street Botley 2 (A)</v>
      </c>
      <c r="E183" s="93">
        <v>2695003</v>
      </c>
      <c r="F183" t="s">
        <v>320</v>
      </c>
      <c r="G183" s="109">
        <v>45692</v>
      </c>
      <c r="H183" s="109" t="s">
        <v>924</v>
      </c>
      <c r="I183" s="9">
        <v>671.8</v>
      </c>
      <c r="J183" s="9">
        <v>30.27</v>
      </c>
      <c r="K183" s="9">
        <v>15.8</v>
      </c>
      <c r="L183" s="9">
        <v>1.48</v>
      </c>
      <c r="N183" s="273">
        <f>INDEX(Table12[],MATCH(Table11[[#This Row],[Site ID]],Table12[[#Data],[Site ID]],0),MATCH(Table11[[#Headers],[Area]],Table12[#Headers],0))</f>
        <v>1</v>
      </c>
    </row>
    <row r="184" spans="2:14" ht="14.5" x14ac:dyDescent="0.35">
      <c r="B184" t="str">
        <f>INDEX(Table12[Site Name],MATCH('2025'!C184,Table12[Site ID],0),1)</f>
        <v>Kings Copse Avenue</v>
      </c>
      <c r="C184" s="135" t="s">
        <v>28</v>
      </c>
      <c r="D184" t="str">
        <f>Table1323[[#This Row],[Site ID]]&amp;"-"&amp;Table1323[[#This Row],[Site Name]]</f>
        <v>KCA-Kings Copse Avenue</v>
      </c>
      <c r="E184" s="93">
        <v>2695004</v>
      </c>
      <c r="F184" t="s">
        <v>320</v>
      </c>
      <c r="G184" s="109">
        <v>45692</v>
      </c>
      <c r="H184" s="109" t="s">
        <v>924</v>
      </c>
      <c r="I184" s="9">
        <v>671.77</v>
      </c>
      <c r="J184" s="9">
        <v>25.64</v>
      </c>
      <c r="K184" s="9">
        <v>13.38</v>
      </c>
      <c r="L184" s="9">
        <v>1.25</v>
      </c>
      <c r="N184" s="273">
        <f>INDEX(Table12[],MATCH(Table11[[#This Row],[Site ID]],Table12[[#Data],[Site ID]],0),MATCH(Table11[[#Headers],[Area]],Table12[#Headers],0))</f>
        <v>2</v>
      </c>
    </row>
    <row r="185" spans="2:14" ht="14.5" x14ac:dyDescent="0.35">
      <c r="B185" t="str">
        <f>INDEX(Table12[Site Name],MATCH('2025'!C185,Table12[Site ID],0),1)</f>
        <v>Grange Road</v>
      </c>
      <c r="C185" s="135" t="s">
        <v>32</v>
      </c>
      <c r="D185" t="str">
        <f>Table1323[[#This Row],[Site ID]]&amp;"-"&amp;Table1323[[#This Row],[Site Name]]</f>
        <v>GR-Grange Road</v>
      </c>
      <c r="E185" s="93">
        <v>2695005</v>
      </c>
      <c r="F185" t="s">
        <v>320</v>
      </c>
      <c r="G185" s="109">
        <v>45692</v>
      </c>
      <c r="H185" s="109" t="s">
        <v>924</v>
      </c>
      <c r="I185" s="9">
        <v>671.77</v>
      </c>
      <c r="J185" s="9">
        <v>25.32</v>
      </c>
      <c r="K185" s="9">
        <v>13.21</v>
      </c>
      <c r="L185" s="9">
        <v>1.24</v>
      </c>
      <c r="N185" s="273">
        <f>INDEX(Table12[],MATCH(Table11[[#This Row],[Site ID]],Table12[[#Data],[Site ID]],0),MATCH(Table11[[#Headers],[Area]],Table12[#Headers],0))</f>
        <v>2</v>
      </c>
    </row>
    <row r="186" spans="2:14" ht="14.5" x14ac:dyDescent="0.35">
      <c r="B186" t="str">
        <f>INDEX(Table12[Site Name],MATCH('2025'!C186,Table12[Site ID],0),1)</f>
        <v>Pavilion Road</v>
      </c>
      <c r="C186" s="135" t="s">
        <v>36</v>
      </c>
      <c r="D186" t="str">
        <f>Table1323[[#This Row],[Site ID]]&amp;"-"&amp;Table1323[[#This Row],[Site Name]]</f>
        <v>PAV-Pavilion Road</v>
      </c>
      <c r="E186" s="93">
        <v>2695006</v>
      </c>
      <c r="F186" t="s">
        <v>320</v>
      </c>
      <c r="G186" s="109">
        <v>45692</v>
      </c>
      <c r="H186" s="109" t="s">
        <v>924</v>
      </c>
      <c r="I186" s="9">
        <v>671.77</v>
      </c>
      <c r="J186" s="9">
        <v>14.77</v>
      </c>
      <c r="K186" s="9">
        <v>7.71</v>
      </c>
      <c r="L186" s="9">
        <v>0.72</v>
      </c>
      <c r="N186" s="273">
        <f>INDEX(Table12[],MATCH(Table11[[#This Row],[Site ID]],Table12[[#Data],[Site ID]],0),MATCH(Table11[[#Headers],[Area]],Table12[#Headers],0))</f>
        <v>2</v>
      </c>
    </row>
    <row r="187" spans="2:14" ht="14.5" x14ac:dyDescent="0.35">
      <c r="B187" t="str">
        <f>INDEX(Table12[Site Name],MATCH('2025'!C187,Table12[Site ID],0),1)</f>
        <v>Mill Hill</v>
      </c>
      <c r="C187" s="135" t="s">
        <v>777</v>
      </c>
      <c r="D187" t="str">
        <f>Table1323[[#This Row],[Site ID]]&amp;"-"&amp;Table1323[[#This Row],[Site Name]]</f>
        <v>MH-Mill Hill</v>
      </c>
      <c r="E187" s="93">
        <v>2695001</v>
      </c>
      <c r="F187" t="s">
        <v>320</v>
      </c>
      <c r="G187" s="109">
        <v>45692</v>
      </c>
      <c r="H187" s="109" t="s">
        <v>924</v>
      </c>
      <c r="I187" s="9">
        <v>671.82</v>
      </c>
      <c r="J187" s="9">
        <v>36.520000000000003</v>
      </c>
      <c r="K187" s="9">
        <v>19.059999999999999</v>
      </c>
      <c r="L187" s="9">
        <v>1.78</v>
      </c>
      <c r="N187" s="273">
        <f>INDEX(Table12[],MATCH(Table11[[#This Row],[Site ID]],Table12[[#Data],[Site ID]],0),MATCH(Table11[[#Headers],[Area]],Table12[#Headers],0))</f>
        <v>2</v>
      </c>
    </row>
    <row r="188" spans="2:14" ht="14.5" x14ac:dyDescent="0.35">
      <c r="B188" t="str">
        <f>INDEX(Table12[Site Name],MATCH('2025'!C188,Table12[Site ID],0),1)</f>
        <v>Upper Northam Close</v>
      </c>
      <c r="C188" s="135" t="s">
        <v>44</v>
      </c>
      <c r="D188" t="str">
        <f>Table1323[[#This Row],[Site ID]]&amp;"-"&amp;Table1323[[#This Row],[Site Name]]</f>
        <v>UNC-Upper Northam Close</v>
      </c>
      <c r="E188" s="93">
        <v>2695007</v>
      </c>
      <c r="F188" t="s">
        <v>320</v>
      </c>
      <c r="G188" s="109">
        <v>45692</v>
      </c>
      <c r="H188" s="109" t="s">
        <v>924</v>
      </c>
      <c r="I188" s="9">
        <v>671.75</v>
      </c>
      <c r="J188" s="9">
        <v>15.46</v>
      </c>
      <c r="K188" s="9">
        <v>8.07</v>
      </c>
      <c r="L188" s="9">
        <v>0.76</v>
      </c>
      <c r="N188" s="273">
        <f>INDEX(Table12[],MATCH(Table11[[#This Row],[Site ID]],Table12[[#Data],[Site ID]],0),MATCH(Table11[[#Headers],[Area]],Table12[#Headers],0))</f>
        <v>2</v>
      </c>
    </row>
    <row r="189" spans="2:14" ht="14.5" x14ac:dyDescent="0.35">
      <c r="B189" t="str">
        <f>INDEX(Table12[Site Name],MATCH('2025'!C189,Table12[Site ID],0),1)</f>
        <v>Bridge Road</v>
      </c>
      <c r="C189" s="135" t="s">
        <v>34</v>
      </c>
      <c r="D189" t="str">
        <f>Table1323[[#This Row],[Site ID]]&amp;"-"&amp;Table1323[[#This Row],[Site Name]]</f>
        <v>BDG-Bridge Road</v>
      </c>
      <c r="E189" s="93">
        <v>2695008</v>
      </c>
      <c r="F189" t="s">
        <v>320</v>
      </c>
      <c r="G189" s="109">
        <v>45692</v>
      </c>
      <c r="H189" s="109" t="s">
        <v>924</v>
      </c>
      <c r="I189" s="9">
        <v>671.63</v>
      </c>
      <c r="J189" s="9">
        <v>18.36</v>
      </c>
      <c r="K189" s="9">
        <v>9.58</v>
      </c>
      <c r="L189" s="9">
        <v>0.9</v>
      </c>
      <c r="N189" s="273">
        <f>INDEX(Table12[],MATCH(Table11[[#This Row],[Site ID]],Table12[[#Data],[Site ID]],0),MATCH(Table11[[#Headers],[Area]],Table12[#Headers],0))</f>
        <v>2</v>
      </c>
    </row>
    <row r="190" spans="2:14" ht="14.5" x14ac:dyDescent="0.35">
      <c r="B190" t="str">
        <f>INDEX(Table12[Site Name],MATCH('2025'!C190,Table12[Site ID],0),1)</f>
        <v>Bridge Road 2</v>
      </c>
      <c r="C190" s="135" t="s">
        <v>38</v>
      </c>
      <c r="D190" t="str">
        <f>Table1323[[#This Row],[Site ID]]&amp;"-"&amp;Table1323[[#This Row],[Site Name]]</f>
        <v>BDG2-Bridge Road 2</v>
      </c>
      <c r="E190" s="93">
        <v>2695009</v>
      </c>
      <c r="F190" t="s">
        <v>320</v>
      </c>
      <c r="G190" s="109">
        <v>45692</v>
      </c>
      <c r="H190" s="109" t="s">
        <v>924</v>
      </c>
      <c r="I190" s="9">
        <v>671.65</v>
      </c>
      <c r="J190" s="9">
        <v>29.6</v>
      </c>
      <c r="K190" s="9">
        <v>15.45</v>
      </c>
      <c r="L190" s="9">
        <v>1.45</v>
      </c>
      <c r="N190" s="273">
        <f>INDEX(Table12[],MATCH(Table11[[#This Row],[Site ID]],Table12[[#Data],[Site ID]],0),MATCH(Table11[[#Headers],[Area]],Table12[#Headers],0))</f>
        <v>2</v>
      </c>
    </row>
    <row r="191" spans="2:14" ht="14.5" x14ac:dyDescent="0.35">
      <c r="B191" t="str">
        <f>INDEX(Table12[Site Name],MATCH('2025'!C191,Table12[Site ID],0),1)</f>
        <v>Oakhill 2 (Bridge)</v>
      </c>
      <c r="C191" s="135" t="s">
        <v>54</v>
      </c>
      <c r="D191" t="str">
        <f>Table1323[[#This Row],[Site ID]]&amp;"-"&amp;Table1323[[#This Row],[Site Name]]</f>
        <v>OH2-Oakhill 2 (Bridge)</v>
      </c>
      <c r="E191" s="93">
        <v>2695010</v>
      </c>
      <c r="F191" t="s">
        <v>320</v>
      </c>
      <c r="G191" s="109">
        <v>45692</v>
      </c>
      <c r="H191" s="109" t="s">
        <v>924</v>
      </c>
      <c r="I191" s="9">
        <v>671.68</v>
      </c>
      <c r="J191" s="9">
        <v>32.67</v>
      </c>
      <c r="K191" s="9">
        <v>17.05</v>
      </c>
      <c r="L191" s="9">
        <v>1.6</v>
      </c>
      <c r="N191" s="273">
        <f>INDEX(Table12[],MATCH(Table11[[#This Row],[Site ID]],Table12[[#Data],[Site ID]],0),MATCH(Table11[[#Headers],[Area]],Table12[#Headers],0))</f>
        <v>2</v>
      </c>
    </row>
    <row r="192" spans="2:14" ht="14.5" x14ac:dyDescent="0.35">
      <c r="B192" t="str">
        <f>INDEX(Table12[Site Name],MATCH('2025'!C192,Table12[Site ID],0),1)</f>
        <v>Oakhill (Prov)</v>
      </c>
      <c r="C192" s="135" t="s">
        <v>58</v>
      </c>
      <c r="D192" t="str">
        <f>Table1323[[#This Row],[Site ID]]&amp;"-"&amp;Table1323[[#This Row],[Site Name]]</f>
        <v>OH-Oakhill (Prov)</v>
      </c>
      <c r="E192" s="93">
        <v>2695011</v>
      </c>
      <c r="F192" t="s">
        <v>320</v>
      </c>
      <c r="G192" s="109">
        <v>45692</v>
      </c>
      <c r="H192" s="109" t="s">
        <v>924</v>
      </c>
      <c r="I192" s="9">
        <v>671.68</v>
      </c>
      <c r="J192" s="9">
        <v>25.87</v>
      </c>
      <c r="K192" s="9">
        <v>13.5</v>
      </c>
      <c r="L192" s="9">
        <v>1.26</v>
      </c>
      <c r="N192" s="273">
        <f>INDEX(Table12[],MATCH(Table11[[#This Row],[Site ID]],Table12[[#Data],[Site ID]],0),MATCH(Table11[[#Headers],[Area]],Table12[#Headers],0))</f>
        <v>2</v>
      </c>
    </row>
    <row r="193" spans="2:14" ht="14.5" x14ac:dyDescent="0.35">
      <c r="B193" t="str">
        <f>INDEX(Table12[Site Name],MATCH('2025'!C193,Table12[Site ID],0),1)</f>
        <v>Providence Hill 2</v>
      </c>
      <c r="C193" s="135" t="s">
        <v>62</v>
      </c>
      <c r="D193" t="str">
        <f>Table1323[[#This Row],[Site ID]]&amp;"-"&amp;Table1323[[#This Row],[Site Name]]</f>
        <v>PH2-Providence Hill 2</v>
      </c>
      <c r="E193" s="93">
        <v>2695012</v>
      </c>
      <c r="F193" t="s">
        <v>320</v>
      </c>
      <c r="G193" s="109">
        <v>45692</v>
      </c>
      <c r="H193" s="109" t="s">
        <v>924</v>
      </c>
      <c r="I193" s="9">
        <v>671.62</v>
      </c>
      <c r="J193" s="9">
        <v>35.4</v>
      </c>
      <c r="K193" s="9">
        <v>18.48</v>
      </c>
      <c r="L193" s="9">
        <v>1.73</v>
      </c>
      <c r="N193" s="273">
        <f>INDEX(Table12[],MATCH(Table11[[#This Row],[Site ID]],Table12[[#Data],[Site ID]],0),MATCH(Table11[[#Headers],[Area]],Table12[#Headers],0))</f>
        <v>2</v>
      </c>
    </row>
    <row r="194" spans="2:14" ht="14.5" x14ac:dyDescent="0.35">
      <c r="B194" t="str">
        <f>INDEX(Table12[Site Name],MATCH('2025'!C194,Table12[Site ID],0),1)</f>
        <v>Providence Hill 1</v>
      </c>
      <c r="C194" s="135" t="s">
        <v>66</v>
      </c>
      <c r="D194" t="str">
        <f>Table1323[[#This Row],[Site ID]]&amp;"-"&amp;Table1323[[#This Row],[Site Name]]</f>
        <v>PH1-Providence Hill 1</v>
      </c>
      <c r="E194" s="93">
        <v>2695013</v>
      </c>
      <c r="F194" t="s">
        <v>320</v>
      </c>
      <c r="G194" s="109">
        <v>45692</v>
      </c>
      <c r="H194" s="109" t="s">
        <v>924</v>
      </c>
      <c r="I194" s="9">
        <v>671.57</v>
      </c>
      <c r="J194" s="9">
        <v>18.03</v>
      </c>
      <c r="K194" s="9">
        <v>9.41</v>
      </c>
      <c r="L194" s="9">
        <v>0.88</v>
      </c>
      <c r="N194" s="273">
        <f>INDEX(Table12[],MATCH(Table11[[#This Row],[Site ID]],Table12[[#Data],[Site ID]],0),MATCH(Table11[[#Headers],[Area]],Table12[#Headers],0))</f>
        <v>2</v>
      </c>
    </row>
    <row r="195" spans="2:14" ht="14.5" x14ac:dyDescent="0.35">
      <c r="B195" t="str">
        <f>INDEX(Table12[Site Name],MATCH('2025'!C195,Table12[Site ID],0),1)</f>
        <v>Providence Hill 3</v>
      </c>
      <c r="C195" s="135" t="s">
        <v>70</v>
      </c>
      <c r="D195" t="str">
        <f>Table1323[[#This Row],[Site ID]]&amp;"-"&amp;Table1323[[#This Row],[Site Name]]</f>
        <v>PH3-Providence Hill 3</v>
      </c>
      <c r="E195" s="93">
        <v>2695014</v>
      </c>
      <c r="F195" t="s">
        <v>320</v>
      </c>
      <c r="G195" s="109">
        <v>45692</v>
      </c>
      <c r="H195" s="109" t="s">
        <v>924</v>
      </c>
      <c r="I195" s="9">
        <v>671.55</v>
      </c>
      <c r="J195" s="9">
        <v>24.46</v>
      </c>
      <c r="K195" s="9">
        <v>12.77</v>
      </c>
      <c r="L195" s="9">
        <v>1.19</v>
      </c>
      <c r="N195" s="273">
        <f>INDEX(Table12[],MATCH(Table11[[#This Row],[Site ID]],Table12[[#Data],[Site ID]],0),MATCH(Table11[[#Headers],[Area]],Table12[#Headers],0))</f>
        <v>2</v>
      </c>
    </row>
    <row r="196" spans="2:14" ht="14.5" x14ac:dyDescent="0.35">
      <c r="B196" t="str">
        <f>INDEX(Table12[Site Name],MATCH('2025'!C196,Table12[Site ID],0),1)</f>
        <v>Hamble Lane 2 (Tesco)</v>
      </c>
      <c r="C196" s="135" t="s">
        <v>74</v>
      </c>
      <c r="D196" t="str">
        <f>Table1323[[#This Row],[Site ID]]&amp;"-"&amp;Table1323[[#This Row],[Site Name]]</f>
        <v>HL2-Hamble Lane 2 (Tesco)</v>
      </c>
      <c r="E196" s="93">
        <v>2695015</v>
      </c>
      <c r="F196" t="s">
        <v>320</v>
      </c>
      <c r="G196" s="109">
        <v>45692</v>
      </c>
      <c r="H196" s="109" t="s">
        <v>924</v>
      </c>
      <c r="I196" s="9">
        <v>671.6</v>
      </c>
      <c r="J196" s="9">
        <v>35.67</v>
      </c>
      <c r="K196" s="9">
        <v>18.62</v>
      </c>
      <c r="L196" s="9">
        <v>1.74</v>
      </c>
      <c r="N196" s="273">
        <f>INDEX(Table12[],MATCH(Table11[[#This Row],[Site ID]],Table12[[#Data],[Site ID]],0),MATCH(Table11[[#Headers],[Area]],Table12[#Headers],0))</f>
        <v>3</v>
      </c>
    </row>
    <row r="197" spans="2:14" ht="14.5" x14ac:dyDescent="0.35">
      <c r="B197" t="str">
        <f>INDEX(Table12[Site Name],MATCH('2025'!C197,Table12[Site ID],0),1)</f>
        <v>Hamble Lane (Woodlands)</v>
      </c>
      <c r="C197" s="135" t="s">
        <v>78</v>
      </c>
      <c r="D197" t="str">
        <f>Table1323[[#This Row],[Site ID]]&amp;"-"&amp;Table1323[[#This Row],[Site Name]]</f>
        <v>HL-Hamble Lane (Woodlands)</v>
      </c>
      <c r="E197" s="93">
        <v>2695016</v>
      </c>
      <c r="F197" t="s">
        <v>320</v>
      </c>
      <c r="G197" s="109">
        <v>45692</v>
      </c>
      <c r="H197" s="109" t="s">
        <v>924</v>
      </c>
      <c r="I197" s="9">
        <v>671.6</v>
      </c>
      <c r="J197" s="9">
        <v>21.39</v>
      </c>
      <c r="K197" s="9">
        <v>11.16</v>
      </c>
      <c r="L197" s="9">
        <v>1.04</v>
      </c>
      <c r="N197" s="273">
        <f>INDEX(Table12[],MATCH(Table11[[#This Row],[Site ID]],Table12[[#Data],[Site ID]],0),MATCH(Table11[[#Headers],[Area]],Table12[#Headers],0))</f>
        <v>3</v>
      </c>
    </row>
    <row r="198" spans="2:14" ht="14.5" x14ac:dyDescent="0.35">
      <c r="B198" t="str">
        <f>INDEX(Table12[Site Name],MATCH('2025'!C198,Table12[Site ID],0),1)</f>
        <v>Hamble Corner Fruit Farm</v>
      </c>
      <c r="C198" s="135" t="s">
        <v>82</v>
      </c>
      <c r="D198" t="str">
        <f>Table1323[[#This Row],[Site ID]]&amp;"-"&amp;Table1323[[#This Row],[Site Name]]</f>
        <v>HCF-Hamble Corner Fruit Farm</v>
      </c>
      <c r="E198" s="93">
        <v>2695017</v>
      </c>
      <c r="F198" t="s">
        <v>320</v>
      </c>
      <c r="G198" s="109">
        <v>45692</v>
      </c>
      <c r="H198" s="109" t="s">
        <v>924</v>
      </c>
      <c r="I198" s="9">
        <v>671.65</v>
      </c>
      <c r="J198" s="9">
        <v>23.44</v>
      </c>
      <c r="K198" s="9">
        <v>12.23</v>
      </c>
      <c r="L198" s="9">
        <v>1.1399999999999999</v>
      </c>
      <c r="N198" s="273">
        <f>INDEX(Table12[],MATCH(Table11[[#This Row],[Site ID]],Table12[[#Data],[Site ID]],0),MATCH(Table11[[#Headers],[Area]],Table12[#Headers],0))</f>
        <v>3</v>
      </c>
    </row>
    <row r="199" spans="2:14" ht="14.5" x14ac:dyDescent="0.35">
      <c r="B199" t="str">
        <f>INDEX(Table12[Site Name],MATCH('2025'!C199,Table12[Site ID],0),1)</f>
        <v>Hamble Lane 4</v>
      </c>
      <c r="C199" s="135" t="s">
        <v>86</v>
      </c>
      <c r="D199" t="str">
        <f>Table1323[[#This Row],[Site ID]]&amp;"-"&amp;Table1323[[#This Row],[Site Name]]</f>
        <v>HL4-Hamble Lane 4</v>
      </c>
      <c r="E199" s="93">
        <v>2695018</v>
      </c>
      <c r="F199" t="s">
        <v>320</v>
      </c>
      <c r="G199" s="109">
        <v>45692</v>
      </c>
      <c r="H199" s="109" t="s">
        <v>924</v>
      </c>
      <c r="I199" s="9">
        <v>671.62</v>
      </c>
      <c r="J199" s="9">
        <v>18.38</v>
      </c>
      <c r="K199" s="9">
        <v>9.59</v>
      </c>
      <c r="L199" s="9">
        <v>0.9</v>
      </c>
      <c r="N199" s="273">
        <f>INDEX(Table12[],MATCH(Table11[[#This Row],[Site ID]],Table12[[#Data],[Site ID]],0),MATCH(Table11[[#Headers],[Area]],Table12[#Headers],0))</f>
        <v>4</v>
      </c>
    </row>
    <row r="200" spans="2:14" ht="14.5" x14ac:dyDescent="0.35">
      <c r="B200" t="str">
        <f>INDEX(Table12[Site Name],MATCH('2025'!C200,Table12[Site ID],0),1)</f>
        <v>Hamble Primary School</v>
      </c>
      <c r="C200" s="135" t="s">
        <v>90</v>
      </c>
      <c r="D200" t="str">
        <f>Table1323[[#This Row],[Site ID]]&amp;"-"&amp;Table1323[[#This Row],[Site Name]]</f>
        <v>HPS-Hamble Primary School</v>
      </c>
      <c r="E200" s="93">
        <v>2695019</v>
      </c>
      <c r="F200" t="s">
        <v>320</v>
      </c>
      <c r="G200" s="109">
        <v>45692</v>
      </c>
      <c r="H200" s="109" t="s">
        <v>924</v>
      </c>
      <c r="I200" s="9">
        <v>671.6</v>
      </c>
      <c r="J200" s="9">
        <v>18.38</v>
      </c>
      <c r="K200" s="9">
        <v>9.59</v>
      </c>
      <c r="L200" s="9">
        <v>0.9</v>
      </c>
      <c r="N200" s="273">
        <f>INDEX(Table12[],MATCH(Table11[[#This Row],[Site ID]],Table12[[#Data],[Site ID]],0),MATCH(Table11[[#Headers],[Area]],Table12[#Headers],0))</f>
        <v>4</v>
      </c>
    </row>
    <row r="201" spans="2:14" ht="14.5" x14ac:dyDescent="0.35">
      <c r="B201" t="str">
        <f>INDEX(Table12[Site Name],MATCH('2025'!C201,Table12[Site ID],0),1)</f>
        <v>Hound Parish Office</v>
      </c>
      <c r="C201" s="135" t="s">
        <v>93</v>
      </c>
      <c r="D201" t="str">
        <f>Table1323[[#This Row],[Site ID]]&amp;"-"&amp;Table1323[[#This Row],[Site Name]]</f>
        <v>HPO-Hound Parish Office</v>
      </c>
      <c r="E201" s="93">
        <v>2695020</v>
      </c>
      <c r="F201" t="s">
        <v>320</v>
      </c>
      <c r="G201" s="109">
        <v>45692</v>
      </c>
      <c r="H201" s="109" t="s">
        <v>924</v>
      </c>
      <c r="I201" s="9">
        <v>671.6</v>
      </c>
      <c r="J201" s="9">
        <v>15.82</v>
      </c>
      <c r="K201" s="9">
        <v>8.25</v>
      </c>
      <c r="L201" s="9">
        <v>0.77</v>
      </c>
      <c r="N201" s="273">
        <f>INDEX(Table12[],MATCH(Table11[[#This Row],[Site ID]],Table12[[#Data],[Site ID]],0),MATCH(Table11[[#Headers],[Area]],Table12[#Headers],0))</f>
        <v>4</v>
      </c>
    </row>
    <row r="202" spans="2:14" ht="14.5" x14ac:dyDescent="0.35">
      <c r="B202" t="str">
        <f>INDEX(Table12[Site Name],MATCH('2025'!C202,Table12[Site ID],0),1)</f>
        <v>Swaythling road</v>
      </c>
      <c r="C202" s="135" t="s">
        <v>97</v>
      </c>
      <c r="D202" t="str">
        <f>Table1323[[#This Row],[Site ID]]&amp;"-"&amp;Table1323[[#This Row],[Site Name]]</f>
        <v>SWA-Swaythling road</v>
      </c>
      <c r="E202" s="93">
        <v>2695021</v>
      </c>
      <c r="F202" t="s">
        <v>320</v>
      </c>
      <c r="G202" s="109">
        <v>45692</v>
      </c>
      <c r="H202" s="109" t="s">
        <v>924</v>
      </c>
      <c r="I202" s="9">
        <v>671.67</v>
      </c>
      <c r="J202" s="9">
        <v>25.71</v>
      </c>
      <c r="K202" s="9">
        <v>13.42</v>
      </c>
      <c r="L202" s="9">
        <v>1.26</v>
      </c>
      <c r="N202" s="273">
        <f>INDEX(Table12[],MATCH(Table11[[#This Row],[Site ID]],Table12[[#Data],[Site ID]],0),MATCH(Table11[[#Headers],[Area]],Table12[#Headers],0))</f>
        <v>4</v>
      </c>
    </row>
    <row r="203" spans="2:14" ht="14.5" x14ac:dyDescent="0.35">
      <c r="B203" t="str">
        <f>INDEX(Table12[Site Name],MATCH('2025'!C203,Table12[Site ID],0),1)</f>
        <v>Allington Lane</v>
      </c>
      <c r="C203" s="135" t="s">
        <v>26</v>
      </c>
      <c r="D203" t="str">
        <f>Table1323[[#This Row],[Site ID]]&amp;"-"&amp;Table1323[[#This Row],[Site Name]]</f>
        <v>AL-Allington Lane</v>
      </c>
      <c r="E203" s="93">
        <v>2695022</v>
      </c>
      <c r="F203" t="s">
        <v>320</v>
      </c>
      <c r="G203" s="109">
        <v>45692</v>
      </c>
      <c r="H203" s="109" t="s">
        <v>924</v>
      </c>
      <c r="I203" s="9">
        <v>671.67</v>
      </c>
      <c r="J203" s="9">
        <v>20.73</v>
      </c>
      <c r="K203" s="9">
        <v>10.82</v>
      </c>
      <c r="L203" s="9">
        <v>1.01</v>
      </c>
      <c r="N203" s="273">
        <f>INDEX(Table12[],MATCH(Table11[[#This Row],[Site ID]],Table12[[#Data],[Site ID]],0),MATCH(Table11[[#Headers],[Area]],Table12[#Headers],0))</f>
        <v>5</v>
      </c>
    </row>
    <row r="204" spans="2:14" ht="14.5" x14ac:dyDescent="0.35">
      <c r="B204" t="str">
        <f>INDEX(Table12[Site Name],MATCH('2025'!C204,Table12[Site ID],0),1)</f>
        <v>Jukes Walk</v>
      </c>
      <c r="C204" s="135" t="s">
        <v>102</v>
      </c>
      <c r="D204" t="str">
        <f>Table1323[[#This Row],[Site ID]]&amp;"-"&amp;Table1323[[#This Row],[Site Name]]</f>
        <v>JW-Jukes Walk</v>
      </c>
      <c r="E204" s="93">
        <v>2695023</v>
      </c>
      <c r="F204" t="s">
        <v>320</v>
      </c>
      <c r="G204" s="109">
        <v>45692</v>
      </c>
      <c r="H204" s="109" t="s">
        <v>924</v>
      </c>
      <c r="I204" s="9">
        <v>671.68</v>
      </c>
      <c r="J204" s="9">
        <v>20.48</v>
      </c>
      <c r="K204" s="9">
        <v>10.69</v>
      </c>
      <c r="L204" s="9">
        <v>1</v>
      </c>
      <c r="N204" s="273">
        <f>INDEX(Table12[],MATCH(Table11[[#This Row],[Site ID]],Table12[[#Data],[Site ID]],0),MATCH(Table11[[#Headers],[Area]],Table12[#Headers],0))</f>
        <v>5</v>
      </c>
    </row>
    <row r="205" spans="2:14" ht="14.5" x14ac:dyDescent="0.35">
      <c r="B205" t="str">
        <f>INDEX(Table12[Site Name],MATCH('2025'!C205,Table12[Site ID],0),1)</f>
        <v>Botley Road</v>
      </c>
      <c r="C205" s="135" t="s">
        <v>46</v>
      </c>
      <c r="D205" t="str">
        <f>Table1323[[#This Row],[Site ID]]&amp;"-"&amp;Table1323[[#This Row],[Site Name]]</f>
        <v>BOT-Botley Road</v>
      </c>
      <c r="E205" s="93">
        <v>2695024</v>
      </c>
      <c r="F205" t="s">
        <v>320</v>
      </c>
      <c r="G205" s="109">
        <v>45692</v>
      </c>
      <c r="H205" s="109" t="s">
        <v>924</v>
      </c>
      <c r="I205" s="9">
        <v>671.65</v>
      </c>
      <c r="J205" s="9">
        <v>21.33</v>
      </c>
      <c r="K205" s="9">
        <v>11.13</v>
      </c>
      <c r="L205" s="9">
        <v>1.04</v>
      </c>
      <c r="N205" s="273">
        <f>INDEX(Table12[],MATCH(Table11[[#This Row],[Site ID]],Table12[[#Data],[Site ID]],0),MATCH(Table11[[#Headers],[Area]],Table12[#Headers],0))</f>
        <v>5</v>
      </c>
    </row>
    <row r="206" spans="2:14" ht="14.5" x14ac:dyDescent="0.35">
      <c r="B206" t="str">
        <f>INDEX(Table12[Site Name],MATCH('2025'!C206,Table12[Site ID],0),1)</f>
        <v>Wyvern School</v>
      </c>
      <c r="C206" s="135" t="s">
        <v>107</v>
      </c>
      <c r="D206" t="str">
        <f>Table1323[[#This Row],[Site ID]]&amp;"-"&amp;Table1323[[#This Row],[Site Name]]</f>
        <v>WYV-Wyvern School</v>
      </c>
      <c r="E206" s="93">
        <v>2695025</v>
      </c>
      <c r="F206" t="s">
        <v>320</v>
      </c>
      <c r="G206" s="109">
        <v>45692</v>
      </c>
      <c r="H206" s="109" t="s">
        <v>924</v>
      </c>
      <c r="I206" s="9">
        <v>671.58</v>
      </c>
      <c r="J206" s="9">
        <v>21.59</v>
      </c>
      <c r="K206" s="9">
        <v>11.27</v>
      </c>
      <c r="L206" s="9">
        <v>1.05</v>
      </c>
      <c r="N206" s="273">
        <f>INDEX(Table12[],MATCH(Table11[[#This Row],[Site ID]],Table12[[#Data],[Site ID]],0),MATCH(Table11[[#Headers],[Area]],Table12[#Headers],0))</f>
        <v>5</v>
      </c>
    </row>
    <row r="207" spans="2:14" ht="14.5" x14ac:dyDescent="0.35">
      <c r="B207" t="str">
        <f>INDEX(Table12[Site Name],MATCH('2025'!C207,Table12[Site ID],0),1)</f>
        <v>Fair Oak Road/Sandy Lane</v>
      </c>
      <c r="C207" s="135" t="s">
        <v>84</v>
      </c>
      <c r="D207" t="str">
        <f>Table1323[[#This Row],[Site ID]]&amp;"-"&amp;Table1323[[#This Row],[Site Name]]</f>
        <v>FORSL-Fair Oak Road/Sandy Lane</v>
      </c>
      <c r="E207" s="93">
        <v>2695026</v>
      </c>
      <c r="F207" t="s">
        <v>320</v>
      </c>
      <c r="G207" s="109">
        <v>45692</v>
      </c>
      <c r="H207" s="109" t="s">
        <v>924</v>
      </c>
      <c r="I207" s="9">
        <v>671.57</v>
      </c>
      <c r="J207" s="9">
        <v>21.92</v>
      </c>
      <c r="K207" s="9">
        <v>11.44</v>
      </c>
      <c r="L207" s="9">
        <v>1.07</v>
      </c>
      <c r="N207" s="273">
        <f>INDEX(Table12[],MATCH(Table11[[#This Row],[Site ID]],Table12[[#Data],[Site ID]],0),MATCH(Table11[[#Headers],[Area]],Table12[#Headers],0))</f>
        <v>5</v>
      </c>
    </row>
    <row r="208" spans="2:14" ht="14.5" x14ac:dyDescent="0.35">
      <c r="B208" t="str">
        <f>INDEX(Table12[Site Name],MATCH('2025'!C208,Table12[Site ID],0),1)</f>
        <v>Fair Oak Road</v>
      </c>
      <c r="C208" s="135" t="s">
        <v>80</v>
      </c>
      <c r="D208" t="str">
        <f>Table1323[[#This Row],[Site ID]]&amp;"-"&amp;Table1323[[#This Row],[Site Name]]</f>
        <v>FOR-Fair Oak Road</v>
      </c>
      <c r="E208" s="93">
        <v>2695027</v>
      </c>
      <c r="F208" t="s">
        <v>320</v>
      </c>
      <c r="G208" s="109">
        <v>45692</v>
      </c>
      <c r="H208" s="109" t="s">
        <v>924</v>
      </c>
      <c r="I208" s="9">
        <v>671.53</v>
      </c>
      <c r="J208" s="9">
        <v>16.899999999999999</v>
      </c>
      <c r="K208" s="9">
        <v>8.82</v>
      </c>
      <c r="L208" s="9">
        <v>0.83</v>
      </c>
      <c r="N208" s="273">
        <f>INDEX(Table12[],MATCH(Table11[[#This Row],[Site ID]],Table12[[#Data],[Site ID]],0),MATCH(Table11[[#Headers],[Area]],Table12[#Headers],0))</f>
        <v>5</v>
      </c>
    </row>
    <row r="209" spans="2:14" ht="14.5" x14ac:dyDescent="0.35">
      <c r="B209" t="str">
        <f>INDEX(Table12[Site Name],MATCH('2025'!C209,Table12[Site ID],0),1)</f>
        <v>Bishopstoke Road</v>
      </c>
      <c r="C209" s="135" t="s">
        <v>49</v>
      </c>
      <c r="D209" t="str">
        <f>Table1323[[#This Row],[Site ID]]&amp;"-"&amp;Table1323[[#This Row],[Site Name]]</f>
        <v>BR-Bishopstoke Road</v>
      </c>
      <c r="E209" s="93">
        <v>2695028</v>
      </c>
      <c r="F209" t="s">
        <v>320</v>
      </c>
      <c r="G209" s="109">
        <v>45692</v>
      </c>
      <c r="H209" s="109" t="s">
        <v>924</v>
      </c>
      <c r="I209" s="9">
        <v>671.52</v>
      </c>
      <c r="J209" s="9">
        <v>25.1</v>
      </c>
      <c r="K209" s="9">
        <v>13.1</v>
      </c>
      <c r="L209" s="9">
        <v>1.23</v>
      </c>
      <c r="M209" t="s">
        <v>925</v>
      </c>
      <c r="N209" s="273">
        <f>INDEX(Table12[],MATCH(Table11[[#This Row],[Site ID]],Table12[[#Data],[Site ID]],0),MATCH(Table11[[#Headers],[Area]],Table12[#Headers],0))</f>
        <v>5</v>
      </c>
    </row>
    <row r="210" spans="2:14" ht="14.5" x14ac:dyDescent="0.35">
      <c r="B210" t="str">
        <f>INDEX(Table12[Site Name],MATCH('2025'!C210,Table12[Site ID],0),1)</f>
        <v>Bishopstoke Road 2</v>
      </c>
      <c r="C210" s="135" t="s">
        <v>52</v>
      </c>
      <c r="D210" t="str">
        <f>Table1323[[#This Row],[Site ID]]&amp;"-"&amp;Table1323[[#This Row],[Site Name]]</f>
        <v>BR2-Bishopstoke Road 2</v>
      </c>
      <c r="E210" s="93">
        <v>2695029</v>
      </c>
      <c r="F210" t="s">
        <v>320</v>
      </c>
      <c r="G210" s="109">
        <v>45692</v>
      </c>
      <c r="H210" s="109" t="s">
        <v>924</v>
      </c>
      <c r="I210" s="9">
        <v>671.5</v>
      </c>
      <c r="J210" s="9">
        <v>22.85</v>
      </c>
      <c r="K210" s="9">
        <v>11.92</v>
      </c>
      <c r="L210" s="9">
        <v>1.1200000000000001</v>
      </c>
      <c r="N210" s="273">
        <f>INDEX(Table12[],MATCH(Table11[[#This Row],[Site ID]],Table12[[#Data],[Site ID]],0),MATCH(Table11[[#Headers],[Area]],Table12[#Headers],0))</f>
        <v>5</v>
      </c>
    </row>
    <row r="211" spans="2:14" ht="14.5" x14ac:dyDescent="0.35">
      <c r="B211" t="str">
        <f>INDEX(Table12[Site Name],MATCH('2025'!C211,Table12[Site ID],0),1)</f>
        <v>Twyford Road</v>
      </c>
      <c r="C211" s="135" t="s">
        <v>118</v>
      </c>
      <c r="D211" t="str">
        <f>Table1323[[#This Row],[Site ID]]&amp;"-"&amp;Table1323[[#This Row],[Site Name]]</f>
        <v>TWY-Twyford Road</v>
      </c>
      <c r="E211" s="93">
        <v>2695030</v>
      </c>
      <c r="F211" t="s">
        <v>320</v>
      </c>
      <c r="G211" s="109">
        <v>45692</v>
      </c>
      <c r="H211" s="109" t="s">
        <v>924</v>
      </c>
      <c r="I211" s="9">
        <v>671.52</v>
      </c>
      <c r="J211" s="9">
        <v>21.49</v>
      </c>
      <c r="K211" s="9">
        <v>11.22</v>
      </c>
      <c r="L211" s="9">
        <v>1.05</v>
      </c>
      <c r="N211" s="273">
        <f>INDEX(Table12[],MATCH(Table11[[#This Row],[Site ID]],Table12[[#Data],[Site ID]],0),MATCH(Table11[[#Headers],[Area]],Table12[#Headers],0))</f>
        <v>5</v>
      </c>
    </row>
    <row r="212" spans="2:14" ht="14.5" x14ac:dyDescent="0.35">
      <c r="B212" t="str">
        <f>INDEX(Table12[Site Name],MATCH('2025'!C212,Table12[Site ID],0),1)</f>
        <v>Mill Street</v>
      </c>
      <c r="C212" s="135" t="s">
        <v>122</v>
      </c>
      <c r="D212" t="str">
        <f>Table1323[[#This Row],[Site ID]]&amp;"-"&amp;Table1323[[#This Row],[Site Name]]</f>
        <v>MS-Mill Street</v>
      </c>
      <c r="E212" s="93">
        <v>2695031</v>
      </c>
      <c r="F212" t="s">
        <v>320</v>
      </c>
      <c r="G212" s="109">
        <v>45692</v>
      </c>
      <c r="H212" s="109" t="s">
        <v>924</v>
      </c>
      <c r="I212" s="9">
        <v>671.52</v>
      </c>
      <c r="J212" s="9">
        <v>26.51</v>
      </c>
      <c r="K212" s="9">
        <v>13.84</v>
      </c>
      <c r="L212" s="9">
        <v>1.29</v>
      </c>
      <c r="N212" s="273">
        <f>INDEX(Table12[],MATCH(Table11[[#This Row],[Site ID]],Table12[[#Data],[Site ID]],0),MATCH(Table11[[#Headers],[Area]],Table12[#Headers],0))</f>
        <v>5</v>
      </c>
    </row>
    <row r="213" spans="2:14" ht="14.5" x14ac:dyDescent="0.35">
      <c r="B213" t="str">
        <f>INDEX(Table12[Site Name],MATCH('2025'!C213,Table12[Site ID],0),1)</f>
        <v>Campbell Road 4</v>
      </c>
      <c r="C213" s="135" t="s">
        <v>72</v>
      </c>
      <c r="D213" t="str">
        <f>Table1323[[#This Row],[Site ID]]&amp;"-"&amp;Table1323[[#This Row],[Site Name]]</f>
        <v>CR4-Campbell Road 4</v>
      </c>
      <c r="E213" s="93">
        <v>2695032</v>
      </c>
      <c r="F213" t="s">
        <v>320</v>
      </c>
      <c r="G213" s="109">
        <v>45692</v>
      </c>
      <c r="H213" s="109" t="s">
        <v>924</v>
      </c>
      <c r="I213" s="9">
        <v>671.53</v>
      </c>
      <c r="J213" s="9">
        <v>14.2</v>
      </c>
      <c r="K213" s="9">
        <v>7.41</v>
      </c>
      <c r="L213" s="9">
        <v>0.69</v>
      </c>
      <c r="M213" t="s">
        <v>926</v>
      </c>
      <c r="N213" s="273">
        <f>INDEX(Table12[],MATCH(Table11[[#This Row],[Site ID]],Table12[[#Data],[Site ID]],0),MATCH(Table11[[#Headers],[Area]],Table12[#Headers],0))</f>
        <v>5</v>
      </c>
    </row>
    <row r="214" spans="2:14" ht="14.5" x14ac:dyDescent="0.35">
      <c r="B214" t="str">
        <f>INDEX(Table12[Site Name],MATCH('2025'!C214,Table12[Site ID],0),1)</f>
        <v>Campbell Road 3</v>
      </c>
      <c r="C214" s="135" t="s">
        <v>68</v>
      </c>
      <c r="D214" t="str">
        <f>Table1323[[#This Row],[Site ID]]&amp;"-"&amp;Table1323[[#This Row],[Site Name]]</f>
        <v>CR3-Campbell Road 3</v>
      </c>
      <c r="E214" s="93">
        <v>2695033</v>
      </c>
      <c r="F214" t="s">
        <v>320</v>
      </c>
      <c r="G214" s="109">
        <v>45692</v>
      </c>
      <c r="H214" s="109" t="s">
        <v>924</v>
      </c>
      <c r="I214" s="9">
        <v>671.52</v>
      </c>
      <c r="J214" s="9">
        <v>12.44</v>
      </c>
      <c r="K214" s="9">
        <v>6.49</v>
      </c>
      <c r="L214" s="9">
        <v>0.61</v>
      </c>
      <c r="N214" s="273">
        <f>INDEX(Table12[],MATCH(Table11[[#This Row],[Site ID]],Table12[[#Data],[Site ID]],0),MATCH(Table11[[#Headers],[Area]],Table12[#Headers],0))</f>
        <v>6</v>
      </c>
    </row>
    <row r="215" spans="2:14" ht="14.5" x14ac:dyDescent="0.35">
      <c r="B215" t="str">
        <f>INDEX(Table12[Site Name],MATCH('2025'!C215,Table12[Site ID],0),1)</f>
        <v>Campbell Road</v>
      </c>
      <c r="C215" s="135" t="s">
        <v>64</v>
      </c>
      <c r="D215" t="str">
        <f>Table1323[[#This Row],[Site ID]]&amp;"-"&amp;Table1323[[#This Row],[Site Name]]</f>
        <v>CR-Campbell Road</v>
      </c>
      <c r="E215" s="93">
        <v>2695034</v>
      </c>
      <c r="F215" t="s">
        <v>320</v>
      </c>
      <c r="G215" s="109">
        <v>45692</v>
      </c>
      <c r="H215" s="109" t="s">
        <v>924</v>
      </c>
      <c r="I215" s="9">
        <v>671.55</v>
      </c>
      <c r="J215" s="9">
        <v>22.05</v>
      </c>
      <c r="K215" s="9">
        <v>11.51</v>
      </c>
      <c r="L215" s="9">
        <v>1.08</v>
      </c>
      <c r="N215" s="273">
        <f>INDEX(Table12[],MATCH(Table11[[#This Row],[Site ID]],Table12[[#Data],[Site ID]],0),MATCH(Table11[[#Headers],[Area]],Table12[#Headers],0))</f>
        <v>6</v>
      </c>
    </row>
    <row r="216" spans="2:14" ht="14.5" x14ac:dyDescent="0.35">
      <c r="B216" t="str">
        <f>INDEX(Table12[Site Name],MATCH('2025'!C216,Table12[Site ID],0),1)</f>
        <v>Southampton Road Analyser (A)</v>
      </c>
      <c r="C216" s="135" t="s">
        <v>135</v>
      </c>
      <c r="D216" t="str">
        <f>Table1323[[#This Row],[Site ID]]&amp;"-"&amp;Table1323[[#This Row],[Site Name]]</f>
        <v>SRAN(A)-Southampton Road Analyser (A)</v>
      </c>
      <c r="E216" s="93">
        <v>2695035</v>
      </c>
      <c r="F216" t="s">
        <v>320</v>
      </c>
      <c r="G216" s="109">
        <v>45692</v>
      </c>
      <c r="H216" s="109" t="s">
        <v>924</v>
      </c>
      <c r="I216" s="9">
        <v>671.53</v>
      </c>
      <c r="J216" s="9">
        <v>31.76</v>
      </c>
      <c r="K216" s="9">
        <v>16.579999999999998</v>
      </c>
      <c r="L216" s="9">
        <v>1.55</v>
      </c>
      <c r="N216" s="273">
        <f>INDEX(Table12[],MATCH(Table11[[#This Row],[Site ID]],Table12[[#Data],[Site ID]],0),MATCH(Table11[[#Headers],[Area]],Table12[#Headers],0))</f>
        <v>6</v>
      </c>
    </row>
    <row r="217" spans="2:14" ht="14.5" x14ac:dyDescent="0.35">
      <c r="B217" t="str">
        <f>INDEX(Table12[Site Name],MATCH('2025'!C217,Table12[Site ID],0),1)</f>
        <v>Southampton Road Analyser (B)</v>
      </c>
      <c r="C217" s="135" t="s">
        <v>138</v>
      </c>
      <c r="D217" t="str">
        <f>Table1323[[#This Row],[Site ID]]&amp;"-"&amp;Table1323[[#This Row],[Site Name]]</f>
        <v>SRAN(B)-Southampton Road Analyser (B)</v>
      </c>
      <c r="E217" s="93">
        <v>2695036</v>
      </c>
      <c r="F217" t="s">
        <v>320</v>
      </c>
      <c r="G217" s="109">
        <v>45692</v>
      </c>
      <c r="H217" s="109" t="s">
        <v>924</v>
      </c>
      <c r="I217" s="9">
        <v>671.53</v>
      </c>
      <c r="J217" s="9">
        <v>34.11</v>
      </c>
      <c r="K217" s="9">
        <v>17.8</v>
      </c>
      <c r="L217" s="9">
        <v>1.67</v>
      </c>
      <c r="N217" s="273">
        <f>INDEX(Table12[],MATCH(Table11[[#This Row],[Site ID]],Table12[[#Data],[Site ID]],0),MATCH(Table11[[#Headers],[Area]],Table12[#Headers],0))</f>
        <v>6</v>
      </c>
    </row>
    <row r="218" spans="2:14" ht="14.5" x14ac:dyDescent="0.35">
      <c r="B218" t="str">
        <f>INDEX(Table12[Site Name],MATCH('2025'!C218,Table12[Site ID],0),1)</f>
        <v>Southampton Road Analyser (C)</v>
      </c>
      <c r="C218" s="135" t="s">
        <v>141</v>
      </c>
      <c r="D218" t="str">
        <f>Table1323[[#This Row],[Site ID]]&amp;"-"&amp;Table1323[[#This Row],[Site Name]]</f>
        <v>SRAN(C)-Southampton Road Analyser (C)</v>
      </c>
      <c r="E218" s="93">
        <v>2695037</v>
      </c>
      <c r="F218" t="s">
        <v>320</v>
      </c>
      <c r="G218" s="109">
        <v>45692</v>
      </c>
      <c r="H218" s="109" t="s">
        <v>924</v>
      </c>
      <c r="I218" s="9">
        <v>671.53</v>
      </c>
      <c r="J218" s="9">
        <v>33.17</v>
      </c>
      <c r="K218" s="9">
        <v>17.309999999999999</v>
      </c>
      <c r="L218" s="9">
        <v>1.62</v>
      </c>
      <c r="N218" s="273">
        <f>INDEX(Table12[],MATCH(Table11[[#This Row],[Site ID]],Table12[[#Data],[Site ID]],0),MATCH(Table11[[#Headers],[Area]],Table12[#Headers],0))</f>
        <v>6</v>
      </c>
    </row>
    <row r="219" spans="2:14" ht="14.5" x14ac:dyDescent="0.35">
      <c r="B219" t="str">
        <f>INDEX(Table12[Site Name],MATCH('2025'!C219,Table12[Site ID],0),1)</f>
        <v>Chestnut Avenue</v>
      </c>
      <c r="C219" s="135" t="s">
        <v>56</v>
      </c>
      <c r="D219" t="str">
        <f>Table1323[[#This Row],[Site ID]]&amp;"-"&amp;Table1323[[#This Row],[Site Name]]</f>
        <v>CA-Chestnut Avenue</v>
      </c>
      <c r="E219" s="93">
        <v>2695038</v>
      </c>
      <c r="F219" t="s">
        <v>320</v>
      </c>
      <c r="G219" s="109">
        <v>45692</v>
      </c>
      <c r="H219" s="109" t="s">
        <v>924</v>
      </c>
      <c r="I219" s="9">
        <v>671.5</v>
      </c>
      <c r="J219" s="9">
        <v>22.62</v>
      </c>
      <c r="K219" s="9">
        <v>11.81</v>
      </c>
      <c r="L219" s="9">
        <v>1.1000000000000001</v>
      </c>
      <c r="N219" s="273">
        <f>INDEX(Table12[],MATCH(Table11[[#This Row],[Site ID]],Table12[[#Data],[Site ID]],0),MATCH(Table11[[#Headers],[Area]],Table12[#Headers],0))</f>
        <v>6</v>
      </c>
    </row>
    <row r="220" spans="2:14" ht="14.5" x14ac:dyDescent="0.35">
      <c r="B220" t="str">
        <f>INDEX(Table12[Site Name],MATCH('2025'!C220,Table12[Site ID],0),1)</f>
        <v>Southampton Road 1</v>
      </c>
      <c r="C220" s="135" t="s">
        <v>149</v>
      </c>
      <c r="D220" t="str">
        <f>Table1323[[#This Row],[Site ID]]&amp;"-"&amp;Table1323[[#This Row],[Site Name]]</f>
        <v>SR1-Southampton Road 1</v>
      </c>
      <c r="E220" s="93">
        <v>2695039</v>
      </c>
      <c r="F220" t="s">
        <v>320</v>
      </c>
      <c r="G220" s="109">
        <v>45692</v>
      </c>
      <c r="H220" s="109" t="s">
        <v>924</v>
      </c>
      <c r="I220" s="9">
        <v>671.47</v>
      </c>
      <c r="J220" s="9">
        <v>37.97</v>
      </c>
      <c r="K220" s="9">
        <v>19.82</v>
      </c>
      <c r="L220" s="9">
        <v>1.85</v>
      </c>
      <c r="N220" s="273">
        <f>INDEX(Table12[],MATCH(Table11[[#This Row],[Site ID]],Table12[[#Data],[Site ID]],0),MATCH(Table11[[#Headers],[Area]],Table12[#Headers],0))</f>
        <v>6</v>
      </c>
    </row>
    <row r="221" spans="2:14" ht="14.5" x14ac:dyDescent="0.35">
      <c r="B221" t="str">
        <f>INDEX(Table12[Site Name],MATCH('2025'!C221,Table12[Site ID],0),1)</f>
        <v>Southampton Road 2</v>
      </c>
      <c r="C221" s="135" t="s">
        <v>152</v>
      </c>
      <c r="D221" t="str">
        <f>Table1323[[#This Row],[Site ID]]&amp;"-"&amp;Table1323[[#This Row],[Site Name]]</f>
        <v>SR2-Southampton Road 2</v>
      </c>
      <c r="E221" s="93">
        <v>2695040</v>
      </c>
      <c r="F221" t="s">
        <v>320</v>
      </c>
      <c r="G221" s="109">
        <v>45692</v>
      </c>
      <c r="H221" s="109" t="s">
        <v>924</v>
      </c>
      <c r="I221" s="9">
        <v>671.43</v>
      </c>
      <c r="J221" s="9">
        <v>34.24</v>
      </c>
      <c r="K221" s="9">
        <v>17.87</v>
      </c>
      <c r="L221" s="9">
        <v>1.67</v>
      </c>
      <c r="N221" s="273">
        <f>INDEX(Table12[],MATCH(Table11[[#This Row],[Site ID]],Table12[[#Data],[Site ID]],0),MATCH(Table11[[#Headers],[Area]],Table12[#Headers],0))</f>
        <v>6</v>
      </c>
    </row>
    <row r="222" spans="2:14" ht="14.5" x14ac:dyDescent="0.35">
      <c r="B222" t="str">
        <f>INDEX(Table12[Site Name],MATCH('2025'!C222,Table12[Site ID],0),1)</f>
        <v>The Point (A)</v>
      </c>
      <c r="C222" s="135" t="s">
        <v>156</v>
      </c>
      <c r="D222" t="str">
        <f>Table1323[[#This Row],[Site ID]]&amp;"-"&amp;Table1323[[#This Row],[Site Name]]</f>
        <v>TP(A)-The Point (A)</v>
      </c>
      <c r="E222" s="93">
        <v>2695041</v>
      </c>
      <c r="F222" t="s">
        <v>320</v>
      </c>
      <c r="G222" s="109">
        <v>45692</v>
      </c>
      <c r="H222" s="109" t="s">
        <v>924</v>
      </c>
      <c r="I222" s="9">
        <v>671.45</v>
      </c>
      <c r="J222" s="9">
        <v>22.48</v>
      </c>
      <c r="K222" s="9">
        <v>11.73</v>
      </c>
      <c r="L222" s="9">
        <v>1.1000000000000001</v>
      </c>
      <c r="N222" s="273">
        <f>INDEX(Table12[],MATCH(Table11[[#This Row],[Site ID]],Table12[[#Data],[Site ID]],0),MATCH(Table11[[#Headers],[Area]],Table12[#Headers],0))</f>
        <v>6</v>
      </c>
    </row>
    <row r="223" spans="2:14" ht="14.5" x14ac:dyDescent="0.35">
      <c r="B223" t="str">
        <f>INDEX(Table12[Site Name],MATCH('2025'!C223,Table12[Site ID],0),1)</f>
        <v>The Point (B)</v>
      </c>
      <c r="C223" s="135" t="s">
        <v>159</v>
      </c>
      <c r="D223" t="str">
        <f>Table1323[[#This Row],[Site ID]]&amp;"-"&amp;Table1323[[#This Row],[Site Name]]</f>
        <v>TP(B)-The Point (B)</v>
      </c>
      <c r="E223" s="93">
        <v>2695042</v>
      </c>
      <c r="F223" t="s">
        <v>320</v>
      </c>
      <c r="G223" s="109">
        <v>45692</v>
      </c>
      <c r="H223" s="109" t="s">
        <v>924</v>
      </c>
      <c r="I223" s="9">
        <v>671.45</v>
      </c>
      <c r="J223" s="9">
        <v>20.329999999999998</v>
      </c>
      <c r="K223" s="9">
        <v>10.61</v>
      </c>
      <c r="L223" s="9">
        <v>0.99</v>
      </c>
      <c r="N223" s="273">
        <f>INDEX(Table12[],MATCH(Table11[[#This Row],[Site ID]],Table12[[#Data],[Site ID]],0),MATCH(Table11[[#Headers],[Area]],Table12[#Headers],0))</f>
        <v>6</v>
      </c>
    </row>
    <row r="224" spans="2:14" ht="14.5" x14ac:dyDescent="0.35">
      <c r="B224" t="str">
        <f>INDEX(Table12[Site Name],MATCH('2025'!C224,Table12[Site ID],0),1)</f>
        <v>The Point (C)</v>
      </c>
      <c r="C224" s="135" t="s">
        <v>162</v>
      </c>
      <c r="D224" t="str">
        <f>Table1323[[#This Row],[Site ID]]&amp;"-"&amp;Table1323[[#This Row],[Site Name]]</f>
        <v>TP(C)-The Point (C)</v>
      </c>
      <c r="E224" s="93">
        <v>2695043</v>
      </c>
      <c r="F224" t="s">
        <v>320</v>
      </c>
      <c r="G224" s="109">
        <v>45692</v>
      </c>
      <c r="H224" s="109" t="s">
        <v>924</v>
      </c>
      <c r="I224" s="9">
        <v>671.45</v>
      </c>
      <c r="J224" s="9">
        <v>18.46</v>
      </c>
      <c r="K224" s="9">
        <v>9.64</v>
      </c>
      <c r="L224" s="9">
        <v>0.9</v>
      </c>
      <c r="N224" s="273">
        <f>INDEX(Table12[],MATCH(Table11[[#This Row],[Site ID]],Table12[[#Data],[Site ID]],0),MATCH(Table11[[#Headers],[Area]],Table12[#Headers],0))</f>
        <v>6</v>
      </c>
    </row>
    <row r="225" spans="2:14" ht="14.5" x14ac:dyDescent="0.35">
      <c r="B225" t="str">
        <f>INDEX(Table12[Site Name],MATCH('2025'!C225,Table12[Site ID],0),1)</f>
        <v>leigh road/Pluto Road</v>
      </c>
      <c r="C225" s="135" t="s">
        <v>124</v>
      </c>
      <c r="D225" t="str">
        <f>Table1323[[#This Row],[Site ID]]&amp;"-"&amp;Table1323[[#This Row],[Site Name]]</f>
        <v>LRPR-leigh road/Pluto Road</v>
      </c>
      <c r="E225" s="93">
        <v>2695044</v>
      </c>
      <c r="F225" t="s">
        <v>320</v>
      </c>
      <c r="G225" s="109">
        <v>45692</v>
      </c>
      <c r="H225" s="109" t="s">
        <v>924</v>
      </c>
      <c r="I225" s="9">
        <v>671.52</v>
      </c>
      <c r="J225" s="9">
        <v>23.4</v>
      </c>
      <c r="K225" s="9">
        <v>12.21</v>
      </c>
      <c r="L225" s="9">
        <v>1.1399999999999999</v>
      </c>
      <c r="M225" t="s">
        <v>926</v>
      </c>
      <c r="N225" s="273">
        <f>INDEX(Table12[],MATCH(Table11[[#This Row],[Site ID]],Table12[[#Data],[Site ID]],0),MATCH(Table11[[#Headers],[Area]],Table12[#Headers],0))</f>
        <v>6</v>
      </c>
    </row>
    <row r="226" spans="2:14" ht="14.5" x14ac:dyDescent="0.35">
      <c r="B226" t="str">
        <f>INDEX(Table12[Site Name],MATCH('2025'!C226,Table12[Site ID],0),1)</f>
        <v>Oxburgh Close</v>
      </c>
      <c r="C226" s="135" t="s">
        <v>143</v>
      </c>
      <c r="D226" t="str">
        <f>Table1323[[#This Row],[Site ID]]&amp;"-"&amp;Table1323[[#This Row],[Site Name]]</f>
        <v>OX-Oxburgh Close</v>
      </c>
      <c r="E226" s="93">
        <v>2695045</v>
      </c>
      <c r="F226" t="s">
        <v>320</v>
      </c>
      <c r="G226" s="109">
        <v>45692</v>
      </c>
      <c r="H226" s="109" t="s">
        <v>924</v>
      </c>
      <c r="I226" s="9">
        <v>671.45</v>
      </c>
      <c r="J226" s="9">
        <v>14.1</v>
      </c>
      <c r="K226" s="9">
        <v>7.36</v>
      </c>
      <c r="L226" s="9">
        <v>0.69</v>
      </c>
      <c r="N226" s="273">
        <f>INDEX(Table12[],MATCH(Table11[[#This Row],[Site ID]],Table12[[#Data],[Site ID]],0),MATCH(Table11[[#Headers],[Area]],Table12[#Headers],0))</f>
        <v>6</v>
      </c>
    </row>
    <row r="227" spans="2:14" ht="14.5" x14ac:dyDescent="0.35">
      <c r="B227" t="str">
        <f>INDEX(Table12[Site Name],MATCH('2025'!C227,Table12[Site ID],0),1)</f>
        <v>Hadleigh Gardens</v>
      </c>
      <c r="C227" s="135" t="s">
        <v>95</v>
      </c>
      <c r="D227" t="str">
        <f>Table1323[[#This Row],[Site ID]]&amp;"-"&amp;Table1323[[#This Row],[Site Name]]</f>
        <v>HG-Hadleigh Gardens</v>
      </c>
      <c r="E227" s="93">
        <v>2695046</v>
      </c>
      <c r="F227" t="s">
        <v>320</v>
      </c>
      <c r="G227" s="109">
        <v>45692</v>
      </c>
      <c r="H227" s="109" t="s">
        <v>924</v>
      </c>
      <c r="I227" s="9">
        <v>671.43</v>
      </c>
      <c r="J227" s="9">
        <v>15.21</v>
      </c>
      <c r="K227" s="9">
        <v>7.94</v>
      </c>
      <c r="L227" s="9">
        <v>0.74</v>
      </c>
      <c r="N227" s="273">
        <f>INDEX(Table12[],MATCH(Table11[[#This Row],[Site ID]],Table12[[#Data],[Site ID]],0),MATCH(Table11[[#Headers],[Area]],Table12[#Headers],0))</f>
        <v>6</v>
      </c>
    </row>
    <row r="228" spans="2:14" ht="14.5" x14ac:dyDescent="0.35">
      <c r="B228" t="str">
        <f>INDEX(Table12[Site Name],MATCH('2025'!C228,Table12[Site ID],0),1)</f>
        <v>Woodside Avenue</v>
      </c>
      <c r="C228" s="135" t="s">
        <v>175</v>
      </c>
      <c r="D228" t="str">
        <f>Table1323[[#This Row],[Site ID]]&amp;"-"&amp;Table1323[[#This Row],[Site Name]]</f>
        <v>WA-Woodside Avenue</v>
      </c>
      <c r="E228" s="93">
        <v>2695047</v>
      </c>
      <c r="F228" t="s">
        <v>320</v>
      </c>
      <c r="G228" s="109">
        <v>45692</v>
      </c>
      <c r="H228" s="109" t="s">
        <v>924</v>
      </c>
      <c r="I228" s="9">
        <v>671.45</v>
      </c>
      <c r="J228" s="9">
        <v>21.95</v>
      </c>
      <c r="K228" s="9">
        <v>11.45</v>
      </c>
      <c r="L228" s="9">
        <v>1.07</v>
      </c>
      <c r="N228" s="273">
        <f>INDEX(Table12[],MATCH(Table11[[#This Row],[Site ID]],Table12[[#Data],[Site ID]],0),MATCH(Table11[[#Headers],[Area]],Table12[#Headers],0))</f>
        <v>7</v>
      </c>
    </row>
    <row r="229" spans="2:14" ht="14.5" x14ac:dyDescent="0.35">
      <c r="B229" t="str">
        <f>INDEX(Table12[Site Name],MATCH('2025'!C229,Table12[Site ID],0),1)</f>
        <v>Belmont Road</v>
      </c>
      <c r="C229" s="135" t="s">
        <v>42</v>
      </c>
      <c r="D229" t="str">
        <f>Table1323[[#This Row],[Site ID]]&amp;"-"&amp;Table1323[[#This Row],[Site Name]]</f>
        <v>BEL-Belmont Road</v>
      </c>
      <c r="E229" s="93">
        <v>2695048</v>
      </c>
      <c r="F229" t="s">
        <v>320</v>
      </c>
      <c r="G229" s="109">
        <v>45692</v>
      </c>
      <c r="H229" s="109" t="s">
        <v>924</v>
      </c>
      <c r="I229" s="9">
        <v>671.42</v>
      </c>
      <c r="J229" s="9">
        <v>20.86</v>
      </c>
      <c r="K229" s="9">
        <v>10.89</v>
      </c>
      <c r="L229" s="9">
        <v>1.02</v>
      </c>
      <c r="N229" s="273">
        <f>INDEX(Table12[],MATCH(Table11[[#This Row],[Site ID]],Table12[[#Data],[Site ID]],0),MATCH(Table11[[#Headers],[Area]],Table12[#Headers],0))</f>
        <v>7</v>
      </c>
    </row>
    <row r="230" spans="2:14" ht="14.5" x14ac:dyDescent="0.35">
      <c r="B230" t="str">
        <f>INDEX(Table12[Site Name],MATCH('2025'!C230,Table12[Site ID],0),1)</f>
        <v>Leigh Road/J13</v>
      </c>
      <c r="C230" s="135" t="s">
        <v>120</v>
      </c>
      <c r="D230" t="str">
        <f>Table1323[[#This Row],[Site ID]]&amp;"-"&amp;Table1323[[#This Row],[Site Name]]</f>
        <v>LR13-Leigh Road/J13</v>
      </c>
      <c r="E230" s="93">
        <v>2695049</v>
      </c>
      <c r="F230" t="s">
        <v>320</v>
      </c>
      <c r="G230" s="109">
        <v>45692</v>
      </c>
      <c r="H230" s="109" t="s">
        <v>924</v>
      </c>
      <c r="I230" s="9">
        <v>671.38</v>
      </c>
      <c r="J230" s="9">
        <v>37.22</v>
      </c>
      <c r="K230" s="9">
        <v>19.420000000000002</v>
      </c>
      <c r="L230" s="9">
        <v>1.82</v>
      </c>
      <c r="N230" s="273">
        <f>INDEX(Table12[],MATCH(Table11[[#This Row],[Site ID]],Table12[[#Data],[Site ID]],0),MATCH(Table11[[#Headers],[Area]],Table12[#Headers],0))</f>
        <v>8</v>
      </c>
    </row>
    <row r="231" spans="2:14" ht="14.5" x14ac:dyDescent="0.35">
      <c r="B231" t="str">
        <f>INDEX(Table12[Site Name],MATCH('2025'!C231,Table12[Site ID],0),1)</f>
        <v>Steele Close (A)</v>
      </c>
      <c r="C231" s="135" t="s">
        <v>167</v>
      </c>
      <c r="D231" t="str">
        <f>Table1323[[#This Row],[Site ID]]&amp;"-"&amp;Table1323[[#This Row],[Site Name]]</f>
        <v>SC(A)-Steele Close (A)</v>
      </c>
      <c r="E231" s="93">
        <v>2695050</v>
      </c>
      <c r="F231" t="s">
        <v>320</v>
      </c>
      <c r="G231" s="109">
        <v>45692</v>
      </c>
      <c r="H231" s="109" t="s">
        <v>924</v>
      </c>
      <c r="I231" s="9">
        <v>671.43</v>
      </c>
      <c r="J231" s="9">
        <v>24.08</v>
      </c>
      <c r="K231" s="9">
        <v>12.57</v>
      </c>
      <c r="L231" s="9">
        <v>1.18</v>
      </c>
      <c r="N231" s="273">
        <f>INDEX(Table12[],MATCH(Table11[[#This Row],[Site ID]],Table12[[#Data],[Site ID]],0),MATCH(Table11[[#Headers],[Area]],Table12[#Headers],0))</f>
        <v>8</v>
      </c>
    </row>
    <row r="232" spans="2:14" ht="14.5" x14ac:dyDescent="0.35">
      <c r="B232" t="str">
        <f>INDEX(Table12[Site Name],MATCH('2025'!C232,Table12[Site ID],0),1)</f>
        <v>Steele Close (B)</v>
      </c>
      <c r="C232" s="135" t="s">
        <v>170</v>
      </c>
      <c r="D232" t="str">
        <f>Table1323[[#This Row],[Site ID]]&amp;"-"&amp;Table1323[[#This Row],[Site Name]]</f>
        <v>SC(B)-Steele Close (B)</v>
      </c>
      <c r="E232" s="93">
        <v>2695051</v>
      </c>
      <c r="F232" t="s">
        <v>320</v>
      </c>
      <c r="G232" s="109">
        <v>45692</v>
      </c>
      <c r="H232" s="109" t="s">
        <v>924</v>
      </c>
      <c r="I232" s="9">
        <v>671.43</v>
      </c>
      <c r="J232" s="9">
        <v>10.25</v>
      </c>
      <c r="K232" s="9">
        <v>5.35</v>
      </c>
      <c r="L232" s="9">
        <v>0.5</v>
      </c>
      <c r="N232" s="273">
        <f>INDEX(Table12[],MATCH(Table11[[#This Row],[Site ID]],Table12[[#Data],[Site ID]],0),MATCH(Table11[[#Headers],[Area]],Table12[#Headers],0))</f>
        <v>8</v>
      </c>
    </row>
    <row r="233" spans="2:14" ht="14.5" x14ac:dyDescent="0.35">
      <c r="B233" t="str">
        <f>INDEX(Table12[Site Name],MATCH('2025'!C233,Table12[Site ID],0),1)</f>
        <v>Steele Close (C)</v>
      </c>
      <c r="C233" s="135" t="s">
        <v>173</v>
      </c>
      <c r="D233" t="str">
        <f>Table1323[[#This Row],[Site ID]]&amp;"-"&amp;Table1323[[#This Row],[Site Name]]</f>
        <v>SC(C)-Steele Close (C)</v>
      </c>
      <c r="E233" s="93">
        <v>2695052</v>
      </c>
      <c r="F233" t="s">
        <v>320</v>
      </c>
      <c r="G233" s="109">
        <v>45692</v>
      </c>
      <c r="H233" s="109" t="s">
        <v>924</v>
      </c>
      <c r="I233" s="9">
        <v>671.43</v>
      </c>
      <c r="J233" s="9">
        <v>23.3</v>
      </c>
      <c r="K233" s="9">
        <v>12.16</v>
      </c>
      <c r="L233" s="9">
        <v>1.1399999999999999</v>
      </c>
      <c r="N233" s="273">
        <f>INDEX(Table12[],MATCH(Table11[[#This Row],[Site ID]],Table12[[#Data],[Site ID]],0),MATCH(Table11[[#Headers],[Area]],Table12[#Headers],0))</f>
        <v>8</v>
      </c>
    </row>
    <row r="234" spans="2:14" ht="14.5" x14ac:dyDescent="0.35">
      <c r="B234" t="str">
        <f>INDEX(Table12[Site Name],MATCH('2025'!C234,Table12[Site ID],0),1)</f>
        <v>Medina Close</v>
      </c>
      <c r="C234" s="135" t="s">
        <v>127</v>
      </c>
      <c r="D234" t="str">
        <f>Table1323[[#This Row],[Site ID]]&amp;"-"&amp;Table1323[[#This Row],[Site Name]]</f>
        <v>MC-Medina Close</v>
      </c>
      <c r="E234" s="93">
        <v>2695053</v>
      </c>
      <c r="F234" t="s">
        <v>320</v>
      </c>
      <c r="G234" s="109">
        <v>45692</v>
      </c>
      <c r="H234" s="109" t="s">
        <v>924</v>
      </c>
      <c r="I234" s="9">
        <v>671.37</v>
      </c>
      <c r="J234" s="9">
        <v>23.75</v>
      </c>
      <c r="K234" s="9">
        <v>12.4</v>
      </c>
      <c r="L234" s="9">
        <v>1.1599999999999999</v>
      </c>
      <c r="N234" s="273">
        <f>INDEX(Table12[],MATCH(Table11[[#This Row],[Site ID]],Table12[[#Data],[Site ID]],0),MATCH(Table11[[#Headers],[Area]],Table12[#Headers],0))</f>
        <v>1</v>
      </c>
    </row>
    <row r="235" spans="2:14" ht="14.5" x14ac:dyDescent="0.35">
      <c r="B235" t="str">
        <f>INDEX(Table12[Site Name],MATCH('2025'!C235,Table12[Site ID],0),1)</f>
        <v>Porteous Crescent (A)</v>
      </c>
      <c r="C235" s="135" t="s">
        <v>154</v>
      </c>
      <c r="D235" t="str">
        <f>Table1323[[#This Row],[Site ID]]&amp;"-"&amp;Table1323[[#This Row],[Site Name]]</f>
        <v>PC(A)-Porteous Crescent (A)</v>
      </c>
      <c r="E235" s="93">
        <v>2695054</v>
      </c>
      <c r="F235" t="s">
        <v>320</v>
      </c>
      <c r="G235" s="109">
        <v>45692</v>
      </c>
      <c r="H235" s="109" t="s">
        <v>924</v>
      </c>
      <c r="I235" s="9">
        <v>671.38</v>
      </c>
      <c r="J235" s="9">
        <v>22.62</v>
      </c>
      <c r="K235" s="9">
        <v>11.81</v>
      </c>
      <c r="L235" s="9">
        <v>1.1000000000000001</v>
      </c>
      <c r="N235" s="273">
        <f>INDEX(Table12[],MATCH(Table11[[#This Row],[Site ID]],Table12[[#Data],[Site ID]],0),MATCH(Table11[[#Headers],[Area]],Table12[#Headers],0))</f>
        <v>1</v>
      </c>
    </row>
    <row r="236" spans="2:14" ht="14.5" x14ac:dyDescent="0.35">
      <c r="B236" t="str">
        <f>INDEX(Table12[Site Name],MATCH('2025'!C236,Table12[Site ID],0),1)</f>
        <v>Nuffield Hospital</v>
      </c>
      <c r="C236" s="135" t="s">
        <v>133</v>
      </c>
      <c r="D236" t="str">
        <f>Table1323[[#This Row],[Site ID]]&amp;"-"&amp;Table1323[[#This Row],[Site Name]]</f>
        <v>NH-Nuffield Hospital</v>
      </c>
      <c r="E236" s="93">
        <v>2695055</v>
      </c>
      <c r="F236" t="s">
        <v>320</v>
      </c>
      <c r="G236" s="109">
        <v>45692</v>
      </c>
      <c r="H236" s="109" t="s">
        <v>924</v>
      </c>
      <c r="I236" s="9">
        <v>671.37</v>
      </c>
      <c r="J236" s="9">
        <v>21.87</v>
      </c>
      <c r="K236" s="9">
        <v>11.41</v>
      </c>
      <c r="L236" s="9">
        <v>1.07</v>
      </c>
      <c r="N236" s="273">
        <f>INDEX(Table12[],MATCH(Table11[[#This Row],[Site ID]],Table12[[#Data],[Site ID]],0),MATCH(Table11[[#Headers],[Area]],Table12[#Headers],0))</f>
        <v>1</v>
      </c>
    </row>
    <row r="237" spans="2:14" ht="14.5" x14ac:dyDescent="0.35">
      <c r="B237" t="str">
        <f>INDEX(Table12[Site Name],MATCH('2025'!C237,Table12[Site ID],0),1)</f>
        <v>Ashdown Road</v>
      </c>
      <c r="C237" s="135" t="s">
        <v>30</v>
      </c>
      <c r="D237" t="str">
        <f>Table1323[[#This Row],[Site ID]]&amp;"-"&amp;Table1323[[#This Row],[Site Name]]</f>
        <v>AR-Ashdown Road</v>
      </c>
      <c r="E237" s="93">
        <v>2695056</v>
      </c>
      <c r="F237" t="s">
        <v>320</v>
      </c>
      <c r="G237" s="109">
        <v>45692</v>
      </c>
      <c r="H237" s="109" t="s">
        <v>924</v>
      </c>
      <c r="I237" s="9">
        <v>671.37</v>
      </c>
      <c r="J237" s="9">
        <v>7.62</v>
      </c>
      <c r="K237" s="9">
        <v>3.98</v>
      </c>
      <c r="L237" s="9">
        <v>0.37</v>
      </c>
      <c r="M237" t="s">
        <v>926</v>
      </c>
      <c r="N237" s="273">
        <f>INDEX(Table12[],MATCH(Table11[[#This Row],[Site ID]],Table12[[#Data],[Site ID]],0),MATCH(Table11[[#Headers],[Area]],Table12[#Headers],0))</f>
        <v>1</v>
      </c>
    </row>
    <row r="238" spans="2:14" ht="14.5" x14ac:dyDescent="0.35">
      <c r="B238" t="str">
        <f>INDEX(Table12[Site Name],MATCH('2025'!C238,Table12[Site ID],0),1)</f>
        <v>Chestnut Close</v>
      </c>
      <c r="C238" s="135" t="s">
        <v>60</v>
      </c>
      <c r="D238" t="str">
        <f>Table1323[[#This Row],[Site ID]]&amp;"-"&amp;Table1323[[#This Row],[Site Name]]</f>
        <v>CC-Chestnut Close</v>
      </c>
      <c r="E238" s="93">
        <v>2695057</v>
      </c>
      <c r="F238" t="s">
        <v>320</v>
      </c>
      <c r="G238" s="109">
        <v>45692</v>
      </c>
      <c r="H238" s="109" t="s">
        <v>924</v>
      </c>
      <c r="I238" s="9">
        <v>671.37</v>
      </c>
      <c r="J238" s="9">
        <v>21.79</v>
      </c>
      <c r="K238" s="9">
        <v>11.37</v>
      </c>
      <c r="L238" s="9">
        <v>1.06</v>
      </c>
      <c r="N238" s="273">
        <f>INDEX(Table12[],MATCH(Table11[[#This Row],[Site ID]],Table12[[#Data],[Site ID]],0),MATCH(Table11[[#Headers],[Area]],Table12[#Headers],0))</f>
        <v>1</v>
      </c>
    </row>
    <row r="239" spans="2:14" ht="14.5" x14ac:dyDescent="0.35">
      <c r="B239" t="str">
        <f>INDEX(Table12[Site Name],MATCH('2025'!C239,Table12[Site ID],0),1)</f>
        <v>Sparrow Square</v>
      </c>
      <c r="C239" s="135" t="s">
        <v>188</v>
      </c>
      <c r="D239" t="str">
        <f>Table1323[[#This Row],[Site ID]]&amp;"-"&amp;Table1323[[#This Row],[Site Name]]</f>
        <v>SSQ-Sparrow Square</v>
      </c>
      <c r="E239" s="93">
        <v>2695058</v>
      </c>
      <c r="F239" t="s">
        <v>320</v>
      </c>
      <c r="G239" s="109">
        <v>45692</v>
      </c>
      <c r="H239" s="109" t="s">
        <v>924</v>
      </c>
      <c r="I239" s="9">
        <v>671.37</v>
      </c>
      <c r="J239" s="9">
        <v>20.45</v>
      </c>
      <c r="K239" s="9">
        <v>10.67</v>
      </c>
      <c r="L239" s="9">
        <v>1</v>
      </c>
      <c r="N239" s="273">
        <f>INDEX(Table12[],MATCH(Table11[[#This Row],[Site ID]],Table12[[#Data],[Site ID]],0),MATCH(Table11[[#Headers],[Area]],Table12[#Headers],0))</f>
        <v>1</v>
      </c>
    </row>
    <row r="240" spans="2:14" ht="14.5" x14ac:dyDescent="0.35">
      <c r="B240" t="str">
        <f>INDEX(Table12[Site Name],MATCH('2025'!C240,Table12[Site ID],0),1)</f>
        <v>Dove Dale</v>
      </c>
      <c r="C240" s="135" t="s">
        <v>779</v>
      </c>
      <c r="D240" t="str">
        <f>Table1323[[#This Row],[Site ID]]&amp;"-"&amp;Table1323[[#This Row],[Site Name]]</f>
        <v>DD-Dove Dale</v>
      </c>
      <c r="E240" s="93">
        <v>2695059</v>
      </c>
      <c r="F240" t="s">
        <v>320</v>
      </c>
      <c r="G240" s="109">
        <v>45692</v>
      </c>
      <c r="H240" s="109" t="s">
        <v>924</v>
      </c>
      <c r="I240" s="9">
        <v>671.37</v>
      </c>
      <c r="J240" s="9">
        <v>19.8</v>
      </c>
      <c r="K240" s="9">
        <v>10.33</v>
      </c>
      <c r="L240" s="9">
        <v>0.97</v>
      </c>
      <c r="N240" s="273">
        <f>INDEX(Table12[],MATCH(Table11[[#This Row],[Site ID]],Table12[[#Data],[Site ID]],0),MATCH(Table11[[#Headers],[Area]],Table12[#Headers],0))</f>
        <v>2</v>
      </c>
    </row>
    <row r="241" spans="2:15" ht="14.5" x14ac:dyDescent="0.35">
      <c r="B241" t="str">
        <f>INDEX(Table12[Site Name],MATCH('2025'!C241,Table12[Site ID],0),1)</f>
        <v>Passfield Avenue</v>
      </c>
      <c r="C241" s="135" t="s">
        <v>146</v>
      </c>
      <c r="D241" t="str">
        <f>Table1323[[#This Row],[Site ID]]&amp;"-"&amp;Table1323[[#This Row],[Site Name]]</f>
        <v>PA-Passfield Avenue</v>
      </c>
      <c r="E241" s="93">
        <v>2695060</v>
      </c>
      <c r="F241" t="s">
        <v>320</v>
      </c>
      <c r="G241" s="109">
        <v>45692</v>
      </c>
      <c r="H241" s="109" t="s">
        <v>924</v>
      </c>
      <c r="I241" s="9">
        <v>671.33</v>
      </c>
      <c r="J241" s="9">
        <v>27.87</v>
      </c>
      <c r="K241" s="9">
        <v>14.55</v>
      </c>
      <c r="L241" s="9">
        <v>1.36</v>
      </c>
      <c r="M241" t="s">
        <v>926</v>
      </c>
      <c r="N241" s="273">
        <f>INDEX(Table12[],MATCH(Table11[[#This Row],[Site ID]],Table12[[#Data],[Site ID]],0),MATCH(Table11[[#Headers],[Area]],Table12[#Headers],0))</f>
        <v>2</v>
      </c>
    </row>
    <row r="242" spans="2:15" ht="14.5" x14ac:dyDescent="0.35">
      <c r="B242" t="str">
        <f>INDEX(Table12[Site Name],MATCH('2025'!C242,Table12[Site ID],0),1)</f>
        <v>High Street Botley</v>
      </c>
      <c r="C242" s="295" t="s">
        <v>13</v>
      </c>
      <c r="D242" t="str">
        <f>Table1323[[#This Row],[Site ID]]&amp;"-"&amp;Table1323[[#This Row],[Site Name]]</f>
        <v>HSB-High Street Botley</v>
      </c>
      <c r="E242" s="296">
        <v>2660592</v>
      </c>
      <c r="F242" t="s">
        <v>21</v>
      </c>
      <c r="G242" s="297">
        <v>45777</v>
      </c>
      <c r="H242" s="297">
        <v>45812</v>
      </c>
      <c r="I242" s="18">
        <v>840.89999999996508</v>
      </c>
      <c r="J242" s="18">
        <v>26.097758354145451</v>
      </c>
      <c r="K242" s="18">
        <v>13.620959475023723</v>
      </c>
      <c r="L242" s="18">
        <v>1.595</v>
      </c>
      <c r="N242" s="273">
        <f>INDEX(Table12[],MATCH(Table11[[#This Row],[Site ID]],Table12[[#Data],[Site ID]],0),MATCH(Table11[[#Headers],[Area]],Table12[#Headers],0))</f>
        <v>2</v>
      </c>
    </row>
    <row r="243" spans="2:15" ht="14.5" x14ac:dyDescent="0.35">
      <c r="B243" t="str">
        <f>INDEX(Table12[Site Name],MATCH('2025'!C243,Table12[Site ID],0),1)</f>
        <v>Kings Copse Avenue</v>
      </c>
      <c r="C243" s="295" t="s">
        <v>28</v>
      </c>
      <c r="D243" t="str">
        <f>Table1323[[#This Row],[Site ID]]&amp;"-"&amp;Table1323[[#This Row],[Site Name]]</f>
        <v>KCA-Kings Copse Avenue</v>
      </c>
      <c r="E243" s="296" t="s">
        <v>927</v>
      </c>
      <c r="F243" t="s">
        <v>21</v>
      </c>
      <c r="G243" s="297">
        <v>45777</v>
      </c>
      <c r="H243" s="297">
        <v>45812</v>
      </c>
      <c r="I243" s="18">
        <v>840.8833333334187</v>
      </c>
      <c r="J243" s="18">
        <v>19.405990525833957</v>
      </c>
      <c r="K243" s="18">
        <v>10.128387539579309</v>
      </c>
      <c r="L243" s="18">
        <v>1.1859999999999999</v>
      </c>
      <c r="N243" s="273">
        <f>INDEX(Table12[],MATCH(Table11[[#This Row],[Site ID]],Table12[[#Data],[Site ID]],0),MATCH(Table11[[#Headers],[Area]],Table12[#Headers],0))</f>
        <v>2</v>
      </c>
    </row>
    <row r="244" spans="2:15" ht="14.5" x14ac:dyDescent="0.35">
      <c r="B244" t="str">
        <f>INDEX(Table12[Site Name],MATCH('2025'!C244,Table12[Site ID],0),1)</f>
        <v>Grange Road</v>
      </c>
      <c r="C244" s="295" t="s">
        <v>32</v>
      </c>
      <c r="D244" t="str">
        <f>Table1323[[#This Row],[Site ID]]&amp;"-"&amp;Table1323[[#This Row],[Site Name]]</f>
        <v>GR-Grange Road</v>
      </c>
      <c r="E244" s="296" t="s">
        <v>928</v>
      </c>
      <c r="F244" t="s">
        <v>21</v>
      </c>
      <c r="G244" s="297">
        <v>45777</v>
      </c>
      <c r="H244" s="297">
        <v>45812</v>
      </c>
      <c r="I244" s="18">
        <v>840.86666666669771</v>
      </c>
      <c r="J244" s="18">
        <v>19.962713073811994</v>
      </c>
      <c r="K244" s="18">
        <v>10.418952543743211</v>
      </c>
      <c r="L244" s="18">
        <v>1.22</v>
      </c>
      <c r="N244" s="273">
        <f>INDEX(Table12[],MATCH(Table11[[#This Row],[Site ID]],Table12[[#Data],[Site ID]],0),MATCH(Table11[[#Headers],[Area]],Table12[#Headers],0))</f>
        <v>2</v>
      </c>
    </row>
    <row r="245" spans="2:15" ht="14.5" x14ac:dyDescent="0.35">
      <c r="B245" t="str">
        <f>INDEX(Table12[Site Name],MATCH('2025'!C245,Table12[Site ID],0),1)</f>
        <v>Pavilion Road</v>
      </c>
      <c r="C245" s="295" t="s">
        <v>36</v>
      </c>
      <c r="D245" t="str">
        <f>Table1323[[#This Row],[Site ID]]&amp;"-"&amp;Table1323[[#This Row],[Site Name]]</f>
        <v>PAV-Pavilion Road</v>
      </c>
      <c r="E245" s="296">
        <v>2660596</v>
      </c>
      <c r="F245" t="s">
        <v>21</v>
      </c>
      <c r="G245" s="297">
        <v>45777</v>
      </c>
      <c r="H245" s="297">
        <v>45812</v>
      </c>
      <c r="I245" s="18">
        <v>840.8833333334187</v>
      </c>
      <c r="J245" s="18">
        <v>12.353729213326002</v>
      </c>
      <c r="K245" s="18">
        <v>6.44766660403236</v>
      </c>
      <c r="L245" s="18">
        <v>0.755</v>
      </c>
      <c r="M245" t="s">
        <v>929</v>
      </c>
      <c r="N245" s="273">
        <f>INDEX(Table12[],MATCH(Table11[[#This Row],[Site ID]],Table12[[#Data],[Site ID]],0),MATCH(Table11[[#Headers],[Area]],Table12[#Headers],0))</f>
        <v>2</v>
      </c>
    </row>
    <row r="246" spans="2:15" ht="14.5" x14ac:dyDescent="0.35">
      <c r="B246" t="str">
        <f>INDEX(Table12[Site Name],MATCH('2025'!C246,Table12[Site ID],0),1)</f>
        <v>Bridge Road</v>
      </c>
      <c r="C246" s="295" t="s">
        <v>34</v>
      </c>
      <c r="D246" t="str">
        <f>Table1323[[#This Row],[Site ID]]&amp;"-"&amp;Table1323[[#This Row],[Site Name]]</f>
        <v>BDG-Bridge Road</v>
      </c>
      <c r="E246" s="296" t="s">
        <v>930</v>
      </c>
      <c r="F246" t="s">
        <v>21</v>
      </c>
      <c r="G246" s="297">
        <v>45777</v>
      </c>
      <c r="H246" s="297">
        <v>45812</v>
      </c>
      <c r="I246" s="18">
        <v>841.08333333319752</v>
      </c>
      <c r="J246" s="18">
        <v>16.309588427625737</v>
      </c>
      <c r="K246" s="18">
        <v>8.5123112879048737</v>
      </c>
      <c r="L246" s="18">
        <v>0.997</v>
      </c>
      <c r="N246" s="273">
        <f>INDEX(Table12[],MATCH(Table11[[#This Row],[Site ID]],Table12[[#Data],[Site ID]],0),MATCH(Table11[[#Headers],[Area]],Table12[#Headers],0))</f>
        <v>2</v>
      </c>
    </row>
    <row r="247" spans="2:15" ht="14.5" x14ac:dyDescent="0.35">
      <c r="B247" t="str">
        <f>INDEX(Table12[Site Name],MATCH('2025'!C247,Table12[Site ID],0),1)</f>
        <v>Bridge Road 2</v>
      </c>
      <c r="C247" s="295" t="s">
        <v>38</v>
      </c>
      <c r="D247" t="str">
        <f>Table1323[[#This Row],[Site ID]]&amp;"-"&amp;Table1323[[#This Row],[Site Name]]</f>
        <v>BDG2-Bridge Road 2</v>
      </c>
      <c r="E247" s="296" t="s">
        <v>931</v>
      </c>
      <c r="F247" t="s">
        <v>21</v>
      </c>
      <c r="G247" s="297">
        <v>45777</v>
      </c>
      <c r="H247" s="297">
        <v>45812</v>
      </c>
      <c r="I247" s="18">
        <v>841.1166666666395</v>
      </c>
      <c r="J247" s="18">
        <v>26.516344145680211</v>
      </c>
      <c r="K247" s="18">
        <v>13.839428050981322</v>
      </c>
      <c r="L247" s="18">
        <v>1.621</v>
      </c>
      <c r="N247" s="273">
        <f>INDEX(Table12[],MATCH(Table11[[#This Row],[Site ID]],Table12[[#Data],[Site ID]],0),MATCH(Table11[[#Headers],[Area]],Table12[#Headers],0))</f>
        <v>2</v>
      </c>
    </row>
    <row r="248" spans="2:15" ht="14.5" x14ac:dyDescent="0.35">
      <c r="B248" t="str">
        <f>INDEX(Table12[Site Name],MATCH('2025'!C248,Table12[Site ID],0),1)</f>
        <v>Oakhill 2 (Bridge)</v>
      </c>
      <c r="C248" s="295" t="s">
        <v>54</v>
      </c>
      <c r="D248" t="str">
        <f>Table1323[[#This Row],[Site ID]]&amp;"-"&amp;Table1323[[#This Row],[Site Name]]</f>
        <v>OH2-Oakhill 2 (Bridge)</v>
      </c>
      <c r="E248" s="296">
        <v>2660601</v>
      </c>
      <c r="F248" t="s">
        <v>21</v>
      </c>
      <c r="G248" s="297">
        <v>45777</v>
      </c>
      <c r="H248" s="297">
        <v>45812</v>
      </c>
      <c r="I248" s="18">
        <v>840.99999999994179</v>
      </c>
      <c r="J248" s="18">
        <v>22.626274673009888</v>
      </c>
      <c r="K248" s="18">
        <v>11.809120393011424</v>
      </c>
      <c r="L248" s="18">
        <v>1.383</v>
      </c>
      <c r="M248" t="s">
        <v>929</v>
      </c>
      <c r="N248" s="273">
        <f>INDEX(Table12[],MATCH(Table11[[#This Row],[Site ID]],Table12[[#Data],[Site ID]],0),MATCH(Table11[[#Headers],[Area]],Table12[#Headers],0))</f>
        <v>2</v>
      </c>
    </row>
    <row r="249" spans="2:15" ht="14.5" x14ac:dyDescent="0.35">
      <c r="B249" t="str">
        <f>INDEX(Table12[Site Name],MATCH('2025'!C249,Table12[Site ID],0),1)</f>
        <v>Oakhill (Prov)</v>
      </c>
      <c r="C249" s="295" t="s">
        <v>58</v>
      </c>
      <c r="D249" t="str">
        <f>Table1323[[#This Row],[Site ID]]&amp;"-"&amp;Table1323[[#This Row],[Site Name]]</f>
        <v>OH-Oakhill (Prov)</v>
      </c>
      <c r="E249" s="296" t="s">
        <v>932</v>
      </c>
      <c r="F249" t="s">
        <v>21</v>
      </c>
      <c r="G249" s="297">
        <v>45777</v>
      </c>
      <c r="H249" s="297">
        <v>45812</v>
      </c>
      <c r="I249" s="18">
        <v>841.01666666666279</v>
      </c>
      <c r="J249" s="18">
        <v>31.034846316957793</v>
      </c>
      <c r="K249" s="18">
        <v>16.197727722838096</v>
      </c>
      <c r="L249" s="18">
        <v>1.897</v>
      </c>
      <c r="N249" s="273">
        <f>INDEX(Table12[],MATCH(Table11[[#This Row],[Site ID]],Table12[[#Data],[Site ID]],0),MATCH(Table11[[#Headers],[Area]],Table12[#Headers],0))</f>
        <v>2</v>
      </c>
    </row>
    <row r="250" spans="2:15" ht="14.5" x14ac:dyDescent="0.35">
      <c r="B250" t="str">
        <f>INDEX(Table12[Site Name],MATCH('2025'!C250,Table12[Site ID],0),1)</f>
        <v>Providence Hill 2</v>
      </c>
      <c r="C250" s="295" t="s">
        <v>62</v>
      </c>
      <c r="D250" t="str">
        <f>Table1323[[#This Row],[Site ID]]&amp;"-"&amp;Table1323[[#This Row],[Site Name]]</f>
        <v>PH2-Providence Hill 2</v>
      </c>
      <c r="E250" s="296" t="s">
        <v>933</v>
      </c>
      <c r="F250" t="s">
        <v>21</v>
      </c>
      <c r="G250" s="297">
        <v>45777</v>
      </c>
      <c r="H250" s="297">
        <v>45812</v>
      </c>
      <c r="I250" s="18">
        <v>840.96666666667443</v>
      </c>
      <c r="J250" s="18">
        <v>21.645515478219309</v>
      </c>
      <c r="K250" s="18">
        <v>11.297241898861852</v>
      </c>
      <c r="L250" s="18">
        <v>1.323</v>
      </c>
      <c r="N250" s="273">
        <f>INDEX(Table12[],MATCH(Table11[[#This Row],[Site ID]],Table12[[#Data],[Site ID]],0),MATCH(Table11[[#Headers],[Area]],Table12[#Headers],0))</f>
        <v>2</v>
      </c>
    </row>
    <row r="251" spans="2:15" ht="14.5" x14ac:dyDescent="0.35">
      <c r="B251" t="str">
        <f>INDEX(Table12[Site Name],MATCH('2025'!C251,Table12[Site ID],0),1)</f>
        <v>Providence Hill 1</v>
      </c>
      <c r="C251" s="295" t="s">
        <v>66</v>
      </c>
      <c r="D251" t="str">
        <f>Table1323[[#This Row],[Site ID]]&amp;"-"&amp;Table1323[[#This Row],[Site Name]]</f>
        <v>PH1-Providence Hill 1</v>
      </c>
      <c r="E251" s="296" t="s">
        <v>934</v>
      </c>
      <c r="F251" t="s">
        <v>21</v>
      </c>
      <c r="G251" s="297">
        <v>45777</v>
      </c>
      <c r="H251" s="297">
        <v>45812</v>
      </c>
      <c r="I251" s="18">
        <v>840.96666666667443</v>
      </c>
      <c r="J251" s="18">
        <v>26.979179912005776</v>
      </c>
      <c r="K251" s="18">
        <v>14.080991603343307</v>
      </c>
      <c r="L251" s="18">
        <v>1.649</v>
      </c>
      <c r="N251" s="273">
        <f>INDEX(Table12[],MATCH(Table11[[#This Row],[Site ID]],Table12[[#Data],[Site ID]],0),MATCH(Table11[[#Headers],[Area]],Table12[#Headers],0))</f>
        <v>2</v>
      </c>
    </row>
    <row r="252" spans="2:15" ht="14.5" x14ac:dyDescent="0.35">
      <c r="B252" t="str">
        <f>INDEX(Table12[Site Name],MATCH('2025'!C252,Table12[Site ID],0),1)</f>
        <v>Providence Hill 3</v>
      </c>
      <c r="C252" s="295" t="s">
        <v>70</v>
      </c>
      <c r="D252" t="str">
        <f>Table1323[[#This Row],[Site ID]]&amp;"-"&amp;Table1323[[#This Row],[Site Name]]</f>
        <v>PH3-Providence Hill 3</v>
      </c>
      <c r="E252" s="296" t="s">
        <v>935</v>
      </c>
      <c r="F252" t="s">
        <v>21</v>
      </c>
      <c r="G252" s="297">
        <v>45777</v>
      </c>
      <c r="H252" s="297">
        <v>45812</v>
      </c>
      <c r="I252" s="18">
        <v>840.96666666667443</v>
      </c>
      <c r="J252" s="298">
        <v>0.21269213999761982</v>
      </c>
      <c r="K252" s="298">
        <v>0.11100842379834021</v>
      </c>
      <c r="L252" s="299">
        <v>1.2999999999999999E-2</v>
      </c>
      <c r="N252" s="273">
        <f>INDEX(Table12[],MATCH(Table11[[#This Row],[Site ID]],Table12[[#Data],[Site ID]],0),MATCH(Table11[[#Headers],[Area]],Table12[#Headers],0))</f>
        <v>2</v>
      </c>
      <c r="O252" t="s">
        <v>990</v>
      </c>
    </row>
    <row r="253" spans="2:15" ht="14.5" x14ac:dyDescent="0.35">
      <c r="B253" t="str">
        <f>INDEX(Table12[Site Name],MATCH('2025'!C253,Table12[Site ID],0),1)</f>
        <v>Hamble Lane 2 (Tesco)</v>
      </c>
      <c r="C253" s="295" t="s">
        <v>74</v>
      </c>
      <c r="D253" t="str">
        <f>Table1323[[#This Row],[Site ID]]&amp;"-"&amp;Table1323[[#This Row],[Site Name]]</f>
        <v>HL2-Hamble Lane 2 (Tesco)</v>
      </c>
      <c r="E253" s="296" t="s">
        <v>936</v>
      </c>
      <c r="F253" t="s">
        <v>21</v>
      </c>
      <c r="G253" s="297">
        <v>45777</v>
      </c>
      <c r="H253" s="297">
        <v>45812</v>
      </c>
      <c r="I253" s="18">
        <v>840.84999999997672</v>
      </c>
      <c r="J253" s="18">
        <v>27.571998572873454</v>
      </c>
      <c r="K253" s="18">
        <v>14.390395914860886</v>
      </c>
      <c r="L253" s="18">
        <v>1.6850000000000001</v>
      </c>
      <c r="M253" t="s">
        <v>937</v>
      </c>
      <c r="N253" s="273">
        <f>INDEX(Table12[],MATCH(Table11[[#This Row],[Site ID]],Table12[[#Data],[Site ID]],0),MATCH(Table11[[#Headers],[Area]],Table12[#Headers],0))</f>
        <v>3</v>
      </c>
    </row>
    <row r="254" spans="2:15" ht="14.5" x14ac:dyDescent="0.35">
      <c r="B254" t="str">
        <f>INDEX(Table12[Site Name],MATCH('2025'!C254,Table12[Site ID],0),1)</f>
        <v>Hamble Lane (Woodlands)</v>
      </c>
      <c r="C254" s="295" t="s">
        <v>78</v>
      </c>
      <c r="D254" t="str">
        <f>Table1323[[#This Row],[Site ID]]&amp;"-"&amp;Table1323[[#This Row],[Site Name]]</f>
        <v>HL-Hamble Lane (Woodlands)</v>
      </c>
      <c r="E254" s="296">
        <v>2660607</v>
      </c>
      <c r="F254" t="s">
        <v>21</v>
      </c>
      <c r="G254" s="297">
        <v>45777</v>
      </c>
      <c r="H254" s="297">
        <v>45812</v>
      </c>
      <c r="I254" s="18">
        <v>840.86666666669771</v>
      </c>
      <c r="J254" s="18">
        <v>21.173566161895675</v>
      </c>
      <c r="K254" s="18">
        <v>11.050921796396491</v>
      </c>
      <c r="L254" s="18">
        <v>1.294</v>
      </c>
      <c r="M254" t="s">
        <v>938</v>
      </c>
      <c r="N254" s="273">
        <f>INDEX(Table12[],MATCH(Table11[[#This Row],[Site ID]],Table12[[#Data],[Site ID]],0),MATCH(Table11[[#Headers],[Area]],Table12[#Headers],0))</f>
        <v>3</v>
      </c>
    </row>
    <row r="255" spans="2:15" ht="14.5" x14ac:dyDescent="0.35">
      <c r="B255" t="str">
        <f>INDEX(Table12[Site Name],MATCH('2025'!C255,Table12[Site ID],0),1)</f>
        <v>Hamble Corner Fruit Farm</v>
      </c>
      <c r="C255" s="295" t="s">
        <v>82</v>
      </c>
      <c r="D255" t="str">
        <f>Table1323[[#This Row],[Site ID]]&amp;"-"&amp;Table1323[[#This Row],[Site Name]]</f>
        <v>HCF-Hamble Corner Fruit Farm</v>
      </c>
      <c r="E255" s="296" t="s">
        <v>939</v>
      </c>
      <c r="F255" t="s">
        <v>21</v>
      </c>
      <c r="G255" s="297">
        <v>45777</v>
      </c>
      <c r="H255" s="297">
        <v>45812</v>
      </c>
      <c r="I255" s="18">
        <v>840.83333333343035</v>
      </c>
      <c r="J255" s="18">
        <v>23.203483052524575</v>
      </c>
      <c r="K255" s="18">
        <v>12.110377376056668</v>
      </c>
      <c r="L255" s="18">
        <v>1.4179999999999999</v>
      </c>
      <c r="N255" s="273">
        <f>INDEX(Table12[],MATCH(Table11[[#This Row],[Site ID]],Table12[[#Data],[Site ID]],0),MATCH(Table11[[#Headers],[Area]],Table12[#Headers],0))</f>
        <v>3</v>
      </c>
    </row>
    <row r="256" spans="2:15" ht="14.5" x14ac:dyDescent="0.35">
      <c r="B256" t="str">
        <f>INDEX(Table12[Site Name],MATCH('2025'!C256,Table12[Site ID],0),1)</f>
        <v>Hamble Lane 4</v>
      </c>
      <c r="C256" s="295" t="s">
        <v>86</v>
      </c>
      <c r="D256" t="str">
        <f>Table1323[[#This Row],[Site ID]]&amp;"-"&amp;Table1323[[#This Row],[Site Name]]</f>
        <v>HL4-Hamble Lane 4</v>
      </c>
      <c r="E256" s="296" t="s">
        <v>940</v>
      </c>
      <c r="F256" t="s">
        <v>21</v>
      </c>
      <c r="G256" s="297">
        <v>45777</v>
      </c>
      <c r="H256" s="297">
        <v>45812</v>
      </c>
      <c r="I256" s="18">
        <v>840.84999999997672</v>
      </c>
      <c r="J256" s="18">
        <v>16.035939822798802</v>
      </c>
      <c r="K256" s="18">
        <v>8.3694884252603359</v>
      </c>
      <c r="L256" s="18">
        <v>0.98</v>
      </c>
      <c r="N256" s="273">
        <f>INDEX(Table12[],MATCH(Table11[[#This Row],[Site ID]],Table12[[#Data],[Site ID]],0),MATCH(Table11[[#Headers],[Area]],Table12[#Headers],0))</f>
        <v>4</v>
      </c>
    </row>
    <row r="257" spans="2:14" ht="14.5" x14ac:dyDescent="0.35">
      <c r="B257" t="str">
        <f>INDEX(Table12[Site Name],MATCH('2025'!C257,Table12[Site ID],0),1)</f>
        <v>Hamble Primary School</v>
      </c>
      <c r="C257" s="295" t="s">
        <v>90</v>
      </c>
      <c r="D257" t="str">
        <f>Table1323[[#This Row],[Site ID]]&amp;"-"&amp;Table1323[[#This Row],[Site Name]]</f>
        <v>HPS-Hamble Primary School</v>
      </c>
      <c r="E257" s="296" t="s">
        <v>941</v>
      </c>
      <c r="F257" t="s">
        <v>21</v>
      </c>
      <c r="G257" s="297">
        <v>45777</v>
      </c>
      <c r="H257" s="297">
        <v>45812</v>
      </c>
      <c r="I257" s="18">
        <v>840.83333333343035</v>
      </c>
      <c r="J257" s="18">
        <v>16.085348265607657</v>
      </c>
      <c r="K257" s="18">
        <v>8.3952757127388615</v>
      </c>
      <c r="L257" s="18">
        <v>0.98299999999999998</v>
      </c>
      <c r="N257" s="273">
        <f>INDEX(Table12[],MATCH(Table11[[#This Row],[Site ID]],Table12[[#Data],[Site ID]],0),MATCH(Table11[[#Headers],[Area]],Table12[#Headers],0))</f>
        <v>4</v>
      </c>
    </row>
    <row r="258" spans="2:14" ht="14.5" x14ac:dyDescent="0.35">
      <c r="B258" t="str">
        <f>INDEX(Table12[Site Name],MATCH('2025'!C258,Table12[Site ID],0),1)</f>
        <v>Hound Parish Office</v>
      </c>
      <c r="C258" s="295" t="s">
        <v>93</v>
      </c>
      <c r="D258" t="str">
        <f>Table1323[[#This Row],[Site ID]]&amp;"-"&amp;Table1323[[#This Row],[Site Name]]</f>
        <v>HPO-Hound Parish Office</v>
      </c>
      <c r="E258" s="296" t="s">
        <v>942</v>
      </c>
      <c r="F258" t="s">
        <v>21</v>
      </c>
      <c r="G258" s="297">
        <v>45777</v>
      </c>
      <c r="H258" s="297">
        <v>45812</v>
      </c>
      <c r="I258" s="18">
        <v>840.84999999997672</v>
      </c>
      <c r="J258" s="18">
        <v>11.76514360468606</v>
      </c>
      <c r="K258" s="18">
        <v>6.1404716099614092</v>
      </c>
      <c r="L258" s="18">
        <v>0.71899999999999997</v>
      </c>
      <c r="N258" s="273">
        <f>INDEX(Table12[],MATCH(Table11[[#This Row],[Site ID]],Table12[[#Data],[Site ID]],0),MATCH(Table11[[#Headers],[Area]],Table12[#Headers],0))</f>
        <v>4</v>
      </c>
    </row>
    <row r="259" spans="2:14" ht="14.5" x14ac:dyDescent="0.35">
      <c r="B259" t="str">
        <f>INDEX(Table12[Site Name],MATCH('2025'!C259,Table12[Site ID],0),1)</f>
        <v>Swaythling road</v>
      </c>
      <c r="C259" s="295" t="s">
        <v>97</v>
      </c>
      <c r="D259" t="str">
        <f>Table1323[[#This Row],[Site ID]]&amp;"-"&amp;Table1323[[#This Row],[Site Name]]</f>
        <v>SWA-Swaythling road</v>
      </c>
      <c r="E259" s="296" t="s">
        <v>943</v>
      </c>
      <c r="F259" t="s">
        <v>21</v>
      </c>
      <c r="G259" s="297">
        <v>45777</v>
      </c>
      <c r="H259" s="297">
        <v>45812</v>
      </c>
      <c r="I259" s="18">
        <v>841.09999999991851</v>
      </c>
      <c r="J259" s="18">
        <v>18.861166329808032</v>
      </c>
      <c r="K259" s="18">
        <v>9.8440325312150492</v>
      </c>
      <c r="L259" s="18">
        <v>1.153</v>
      </c>
      <c r="N259" s="273">
        <f>INDEX(Table12[],MATCH(Table11[[#This Row],[Site ID]],Table12[[#Data],[Site ID]],0),MATCH(Table11[[#Headers],[Area]],Table12[#Headers],0))</f>
        <v>4</v>
      </c>
    </row>
    <row r="260" spans="2:14" ht="14.5" x14ac:dyDescent="0.35">
      <c r="B260" t="str">
        <f>INDEX(Table12[Site Name],MATCH('2025'!C260,Table12[Site ID],0),1)</f>
        <v>Allington Lane</v>
      </c>
      <c r="C260" s="295" t="s">
        <v>26</v>
      </c>
      <c r="D260" t="str">
        <f>Table1323[[#This Row],[Site ID]]&amp;"-"&amp;Table1323[[#This Row],[Site Name]]</f>
        <v>AL-Allington Lane</v>
      </c>
      <c r="E260" s="296" t="s">
        <v>944</v>
      </c>
      <c r="F260" t="s">
        <v>21</v>
      </c>
      <c r="G260" s="297">
        <v>45777</v>
      </c>
      <c r="H260" s="297">
        <v>45812</v>
      </c>
      <c r="I260" s="18">
        <v>841.06666666665114</v>
      </c>
      <c r="J260" s="18">
        <v>14.821243658846184</v>
      </c>
      <c r="K260" s="18">
        <v>7.7355133918821419</v>
      </c>
      <c r="L260" s="18">
        <v>0.90600000000000003</v>
      </c>
      <c r="M260" t="s">
        <v>945</v>
      </c>
      <c r="N260" s="273">
        <f>INDEX(Table12[],MATCH(Table11[[#This Row],[Site ID]],Table12[[#Data],[Site ID]],0),MATCH(Table11[[#Headers],[Area]],Table12[#Headers],0))</f>
        <v>5</v>
      </c>
    </row>
    <row r="261" spans="2:14" ht="14.5" x14ac:dyDescent="0.35">
      <c r="B261" t="str">
        <f>INDEX(Table12[Site Name],MATCH('2025'!C261,Table12[Site ID],0),1)</f>
        <v>Jukes Walk</v>
      </c>
      <c r="C261" s="295" t="s">
        <v>102</v>
      </c>
      <c r="D261" t="str">
        <f>Table1323[[#This Row],[Site ID]]&amp;"-"&amp;Table1323[[#This Row],[Site Name]]</f>
        <v>JW-Jukes Walk</v>
      </c>
      <c r="E261" s="296" t="s">
        <v>946</v>
      </c>
      <c r="F261" t="s">
        <v>21</v>
      </c>
      <c r="G261" s="297">
        <v>45777</v>
      </c>
      <c r="H261" s="297">
        <v>45812</v>
      </c>
      <c r="I261" s="18">
        <v>841.15000000008149</v>
      </c>
      <c r="J261" s="18">
        <v>16.373725257086921</v>
      </c>
      <c r="K261" s="18">
        <v>8.545785624784406</v>
      </c>
      <c r="L261" s="18">
        <v>1.0009999999999999</v>
      </c>
      <c r="N261" s="273">
        <f>INDEX(Table12[],MATCH(Table11[[#This Row],[Site ID]],Table12[[#Data],[Site ID]],0),MATCH(Table11[[#Headers],[Area]],Table12[#Headers],0))</f>
        <v>5</v>
      </c>
    </row>
    <row r="262" spans="2:14" ht="14.5" x14ac:dyDescent="0.35">
      <c r="B262" t="str">
        <f>INDEX(Table12[Site Name],MATCH('2025'!C262,Table12[Site ID],0),1)</f>
        <v>Botley Road</v>
      </c>
      <c r="C262" s="295" t="s">
        <v>46</v>
      </c>
      <c r="D262" t="str">
        <f>Table1323[[#This Row],[Site ID]]&amp;"-"&amp;Table1323[[#This Row],[Site Name]]</f>
        <v>BOT-Botley Road</v>
      </c>
      <c r="E262" s="296">
        <v>2660615</v>
      </c>
      <c r="F262" t="s">
        <v>21</v>
      </c>
      <c r="G262" s="297">
        <v>45777</v>
      </c>
      <c r="H262" s="297">
        <v>45812</v>
      </c>
      <c r="I262" s="18">
        <v>841.18333333334886</v>
      </c>
      <c r="J262" s="18">
        <v>18.237742465970221</v>
      </c>
      <c r="K262" s="18">
        <v>9.5186547317172341</v>
      </c>
      <c r="L262" s="18">
        <v>1.115</v>
      </c>
      <c r="M262" t="s">
        <v>947</v>
      </c>
      <c r="N262" s="273">
        <f>INDEX(Table12[],MATCH(Table11[[#This Row],[Site ID]],Table12[[#Data],[Site ID]],0),MATCH(Table11[[#Headers],[Area]],Table12[#Headers],0))</f>
        <v>5</v>
      </c>
    </row>
    <row r="263" spans="2:14" ht="14.5" x14ac:dyDescent="0.35">
      <c r="B263" t="str">
        <f>INDEX(Table12[Site Name],MATCH('2025'!C263,Table12[Site ID],0),1)</f>
        <v>Wyvern School</v>
      </c>
      <c r="C263" s="295" t="s">
        <v>107</v>
      </c>
      <c r="D263" t="str">
        <f>Table1323[[#This Row],[Site ID]]&amp;"-"&amp;Table1323[[#This Row],[Site Name]]</f>
        <v>WYV-Wyvern School</v>
      </c>
      <c r="E263" s="296" t="s">
        <v>948</v>
      </c>
      <c r="F263" t="s">
        <v>21</v>
      </c>
      <c r="G263" s="297">
        <v>45777</v>
      </c>
      <c r="H263" s="297">
        <v>45812</v>
      </c>
      <c r="I263" s="18">
        <v>841.20000000006985</v>
      </c>
      <c r="J263" s="18">
        <v>19.496823585352637</v>
      </c>
      <c r="K263" s="18">
        <v>10.175795190685093</v>
      </c>
      <c r="L263" s="18">
        <v>1.1919999999999999</v>
      </c>
      <c r="M263" t="s">
        <v>929</v>
      </c>
      <c r="N263" s="273">
        <f>INDEX(Table12[],MATCH(Table11[[#This Row],[Site ID]],Table12[[#Data],[Site ID]],0),MATCH(Table11[[#Headers],[Area]],Table12[#Headers],0))</f>
        <v>5</v>
      </c>
    </row>
    <row r="264" spans="2:14" ht="14.5" x14ac:dyDescent="0.35">
      <c r="B264" t="str">
        <f>INDEX(Table12[Site Name],MATCH('2025'!C264,Table12[Site ID],0),1)</f>
        <v>Fair Oak Road/Sandy Lane</v>
      </c>
      <c r="C264" s="295" t="s">
        <v>84</v>
      </c>
      <c r="D264" t="str">
        <f>Table1323[[#This Row],[Site ID]]&amp;"-"&amp;Table1323[[#This Row],[Site Name]]</f>
        <v>FORSL-Fair Oak Road/Sandy Lane</v>
      </c>
      <c r="E264" s="296" t="s">
        <v>949</v>
      </c>
      <c r="F264" t="s">
        <v>21</v>
      </c>
      <c r="G264" s="297">
        <v>45777</v>
      </c>
      <c r="H264" s="297">
        <v>45812</v>
      </c>
      <c r="I264" s="18">
        <v>841.25000000005821</v>
      </c>
      <c r="J264" s="18">
        <v>17.696568202079014</v>
      </c>
      <c r="K264" s="18">
        <v>9.2362046983710933</v>
      </c>
      <c r="L264" s="18">
        <v>1.0820000000000001</v>
      </c>
      <c r="N264" s="273">
        <f>INDEX(Table12[],MATCH(Table11[[#This Row],[Site ID]],Table12[[#Data],[Site ID]],0),MATCH(Table11[[#Headers],[Area]],Table12[#Headers],0))</f>
        <v>5</v>
      </c>
    </row>
    <row r="265" spans="2:14" ht="14.5" x14ac:dyDescent="0.35">
      <c r="B265" t="str">
        <f>INDEX(Table12[Site Name],MATCH('2025'!C265,Table12[Site ID],0),1)</f>
        <v>Fair Oak Road</v>
      </c>
      <c r="C265" s="295" t="s">
        <v>80</v>
      </c>
      <c r="D265" t="str">
        <f>Table1323[[#This Row],[Site ID]]&amp;"-"&amp;Table1323[[#This Row],[Site Name]]</f>
        <v>FOR-Fair Oak Road</v>
      </c>
      <c r="E265" s="296" t="s">
        <v>950</v>
      </c>
      <c r="F265" t="s">
        <v>21</v>
      </c>
      <c r="G265" s="297">
        <v>45777</v>
      </c>
      <c r="H265" s="297">
        <v>45812</v>
      </c>
      <c r="I265" s="18">
        <v>841.24999999988358</v>
      </c>
      <c r="J265" s="18">
        <v>13.673134026747805</v>
      </c>
      <c r="K265" s="18">
        <v>7.136291245693009</v>
      </c>
      <c r="L265" s="18">
        <v>0.83599999999999997</v>
      </c>
      <c r="N265" s="273">
        <f>INDEX(Table12[],MATCH(Table11[[#This Row],[Site ID]],Table12[[#Data],[Site ID]],0),MATCH(Table11[[#Headers],[Area]],Table12[#Headers],0))</f>
        <v>5</v>
      </c>
    </row>
    <row r="266" spans="2:14" ht="14.5" x14ac:dyDescent="0.35">
      <c r="B266" t="str">
        <f>INDEX(Table12[Site Name],MATCH('2025'!C266,Table12[Site ID],0),1)</f>
        <v>Bishopstoke Road</v>
      </c>
      <c r="C266" s="295" t="s">
        <v>49</v>
      </c>
      <c r="D266" t="str">
        <f>Table1323[[#This Row],[Site ID]]&amp;"-"&amp;Table1323[[#This Row],[Site Name]]</f>
        <v>BR-Bishopstoke Road</v>
      </c>
      <c r="E266" s="296">
        <v>2660619</v>
      </c>
      <c r="F266" t="s">
        <v>21</v>
      </c>
      <c r="G266" s="297">
        <v>45777</v>
      </c>
      <c r="H266" s="297">
        <v>45812</v>
      </c>
      <c r="I266" s="18">
        <v>841.2666666667792</v>
      </c>
      <c r="J266" s="18">
        <v>25.023302163401045</v>
      </c>
      <c r="K266" s="18">
        <v>13.06017858215086</v>
      </c>
      <c r="L266" s="18">
        <v>1.53</v>
      </c>
      <c r="M266" t="s">
        <v>947</v>
      </c>
      <c r="N266" s="273">
        <f>INDEX(Table12[],MATCH(Table11[[#This Row],[Site ID]],Table12[[#Data],[Site ID]],0),MATCH(Table11[[#Headers],[Area]],Table12[#Headers],0))</f>
        <v>5</v>
      </c>
    </row>
    <row r="267" spans="2:14" ht="14.5" x14ac:dyDescent="0.35">
      <c r="B267" t="str">
        <f>INDEX(Table12[Site Name],MATCH('2025'!C267,Table12[Site ID],0),1)</f>
        <v>Bishopstoke Road 2</v>
      </c>
      <c r="C267" s="295" t="s">
        <v>52</v>
      </c>
      <c r="D267" t="str">
        <f>Table1323[[#This Row],[Site ID]]&amp;"-"&amp;Table1323[[#This Row],[Site Name]]</f>
        <v>BR2-Bishopstoke Road 2</v>
      </c>
      <c r="E267" s="296" t="s">
        <v>951</v>
      </c>
      <c r="F267" t="s">
        <v>21</v>
      </c>
      <c r="G267" s="297">
        <v>45777</v>
      </c>
      <c r="H267" s="297">
        <v>45812</v>
      </c>
      <c r="I267" s="18">
        <v>841.20000000006985</v>
      </c>
      <c r="J267" s="18">
        <v>20.772622444125712</v>
      </c>
      <c r="K267" s="18">
        <v>10.84166098336415</v>
      </c>
      <c r="L267" s="18">
        <v>1.27</v>
      </c>
      <c r="N267" s="273">
        <f>INDEX(Table12[],MATCH(Table11[[#This Row],[Site ID]],Table12[[#Data],[Site ID]],0),MATCH(Table11[[#Headers],[Area]],Table12[#Headers],0))</f>
        <v>5</v>
      </c>
    </row>
    <row r="268" spans="2:14" ht="14.5" x14ac:dyDescent="0.35">
      <c r="B268" t="str">
        <f>INDEX(Table12[Site Name],MATCH('2025'!C268,Table12[Site ID],0),1)</f>
        <v>Twyford Road</v>
      </c>
      <c r="C268" s="295" t="s">
        <v>118</v>
      </c>
      <c r="D268" t="str">
        <f>Table1323[[#This Row],[Site ID]]&amp;"-"&amp;Table1323[[#This Row],[Site Name]]</f>
        <v>TWY-Twyford Road</v>
      </c>
      <c r="E268" s="296">
        <v>2660621</v>
      </c>
      <c r="F268" t="s">
        <v>21</v>
      </c>
      <c r="G268" s="297">
        <v>45777</v>
      </c>
      <c r="H268" s="297">
        <v>45812</v>
      </c>
      <c r="I268" s="18">
        <v>841.18333333334886</v>
      </c>
      <c r="J268" s="18">
        <v>17.27269600364534</v>
      </c>
      <c r="K268" s="18">
        <v>9.0149770373931837</v>
      </c>
      <c r="L268" s="18">
        <v>1.056</v>
      </c>
      <c r="M268" t="s">
        <v>929</v>
      </c>
      <c r="N268" s="273">
        <f>INDEX(Table12[],MATCH(Table11[[#This Row],[Site ID]],Table12[[#Data],[Site ID]],0),MATCH(Table11[[#Headers],[Area]],Table12[#Headers],0))</f>
        <v>5</v>
      </c>
    </row>
    <row r="269" spans="2:14" ht="14.5" x14ac:dyDescent="0.35">
      <c r="B269" t="str">
        <f>INDEX(Table12[Site Name],MATCH('2025'!C269,Table12[Site ID],0),1)</f>
        <v>Twyford Road</v>
      </c>
      <c r="C269" s="295" t="s">
        <v>952</v>
      </c>
      <c r="D269" t="str">
        <f>Table1323[[#This Row],[Site ID]]&amp;"-"&amp;Table1323[[#This Row],[Site Name]]</f>
        <v>*TWY-Twyford Road</v>
      </c>
      <c r="E269" s="296" t="s">
        <v>953</v>
      </c>
      <c r="F269" t="s">
        <v>21</v>
      </c>
      <c r="G269" s="297">
        <v>45777</v>
      </c>
      <c r="H269" s="297">
        <v>45812</v>
      </c>
      <c r="I269" s="18">
        <v>841.18333333334886</v>
      </c>
      <c r="J269" s="298">
        <v>0.21263735610548237</v>
      </c>
      <c r="K269" s="298">
        <v>0.11097983095275699</v>
      </c>
      <c r="L269" s="299">
        <v>1.2999999999999999E-2</v>
      </c>
      <c r="M269" t="s">
        <v>954</v>
      </c>
      <c r="N269" s="273">
        <f>INDEX(Table12[],MATCH(Table11[[#This Row],[Site ID]],Table12[[#Data],[Site ID]],0),MATCH(Table11[[#Headers],[Area]],Table12[#Headers],0))</f>
        <v>5</v>
      </c>
    </row>
    <row r="270" spans="2:14" ht="14.5" x14ac:dyDescent="0.35">
      <c r="B270" t="str">
        <f>INDEX(Table12[Site Name],MATCH('2025'!C270,Table12[Site ID],0),1)</f>
        <v>Mill Street</v>
      </c>
      <c r="C270" s="295" t="s">
        <v>122</v>
      </c>
      <c r="D270" t="str">
        <f>Table1323[[#This Row],[Site ID]]&amp;"-"&amp;Table1323[[#This Row],[Site Name]]</f>
        <v>MS-Mill Street</v>
      </c>
      <c r="E270" s="296">
        <v>2660622</v>
      </c>
      <c r="F270" t="s">
        <v>21</v>
      </c>
      <c r="G270" s="297">
        <v>45777</v>
      </c>
      <c r="H270" s="297">
        <v>45812</v>
      </c>
      <c r="I270" s="18">
        <v>841.18333333334886</v>
      </c>
      <c r="J270" s="18">
        <v>21.427302807552458</v>
      </c>
      <c r="K270" s="18">
        <v>11.18335219600859</v>
      </c>
      <c r="L270" s="18">
        <v>1.31</v>
      </c>
      <c r="M270" t="s">
        <v>937</v>
      </c>
      <c r="N270" s="273">
        <f>INDEX(Table12[],MATCH(Table11[[#This Row],[Site ID]],Table12[[#Data],[Site ID]],0),MATCH(Table11[[#Headers],[Area]],Table12[#Headers],0))</f>
        <v>5</v>
      </c>
    </row>
    <row r="271" spans="2:14" ht="14.5" x14ac:dyDescent="0.35">
      <c r="B271" t="str">
        <f>INDEX(Table12[Site Name],MATCH('2025'!C271,Table12[Site ID],0),1)</f>
        <v>Campbell Road 4</v>
      </c>
      <c r="C271" s="295" t="s">
        <v>72</v>
      </c>
      <c r="D271" t="str">
        <f>Table1323[[#This Row],[Site ID]]&amp;"-"&amp;Table1323[[#This Row],[Site Name]]</f>
        <v>CR4-Campbell Road 4</v>
      </c>
      <c r="E271" s="296" t="s">
        <v>955</v>
      </c>
      <c r="F271" t="s">
        <v>21</v>
      </c>
      <c r="G271" s="297">
        <v>45777</v>
      </c>
      <c r="H271" s="297">
        <v>45812</v>
      </c>
      <c r="I271" s="18">
        <v>841.23333333333721</v>
      </c>
      <c r="J271" s="18">
        <v>15.161777945080567</v>
      </c>
      <c r="K271" s="18">
        <v>7.9132452740504009</v>
      </c>
      <c r="L271" s="18">
        <v>0.92700000000000005</v>
      </c>
      <c r="M271" t="s">
        <v>937</v>
      </c>
      <c r="N271" s="273">
        <f>INDEX(Table12[],MATCH(Table11[[#This Row],[Site ID]],Table12[[#Data],[Site ID]],0),MATCH(Table11[[#Headers],[Area]],Table12[#Headers],0))</f>
        <v>5</v>
      </c>
    </row>
    <row r="272" spans="2:14" ht="14.5" x14ac:dyDescent="0.35">
      <c r="B272" t="str">
        <f>INDEX(Table12[Site Name],MATCH('2025'!C272,Table12[Site ID],0),1)</f>
        <v>Campbell Road 3</v>
      </c>
      <c r="C272" s="295" t="s">
        <v>68</v>
      </c>
      <c r="D272" t="str">
        <f>Table1323[[#This Row],[Site ID]]&amp;"-"&amp;Table1323[[#This Row],[Site Name]]</f>
        <v>CR3-Campbell Road 3</v>
      </c>
      <c r="E272" s="296" t="s">
        <v>956</v>
      </c>
      <c r="F272" t="s">
        <v>21</v>
      </c>
      <c r="G272" s="297">
        <v>45777</v>
      </c>
      <c r="H272" s="297">
        <v>45812</v>
      </c>
      <c r="I272" s="18">
        <v>841.23333333316259</v>
      </c>
      <c r="J272" s="18">
        <v>9.2409973451696832</v>
      </c>
      <c r="K272" s="18">
        <v>4.8230675079173713</v>
      </c>
      <c r="L272" s="18">
        <v>0.56499999999999995</v>
      </c>
      <c r="N272" s="273">
        <f>INDEX(Table12[],MATCH(Table11[[#This Row],[Site ID]],Table12[[#Data],[Site ID]],0),MATCH(Table11[[#Headers],[Area]],Table12[#Headers],0))</f>
        <v>5</v>
      </c>
    </row>
    <row r="273" spans="2:14" ht="14.5" x14ac:dyDescent="0.35">
      <c r="B273" t="str">
        <f>INDEX(Table12[Site Name],MATCH('2025'!C273,Table12[Site ID],0),1)</f>
        <v>Campbell Road</v>
      </c>
      <c r="C273" s="295" t="s">
        <v>64</v>
      </c>
      <c r="D273" t="str">
        <f>Table1323[[#This Row],[Site ID]]&amp;"-"&amp;Table1323[[#This Row],[Site Name]]</f>
        <v>CR-Campbell Road</v>
      </c>
      <c r="E273" s="296" t="s">
        <v>957</v>
      </c>
      <c r="F273" t="s">
        <v>21</v>
      </c>
      <c r="G273" s="297">
        <v>45777</v>
      </c>
      <c r="H273" s="297">
        <v>45812</v>
      </c>
      <c r="I273" s="18">
        <v>841.18333333334886</v>
      </c>
      <c r="J273" s="18">
        <v>22.768553822987037</v>
      </c>
      <c r="K273" s="18">
        <v>11.883378822018287</v>
      </c>
      <c r="L273" s="18">
        <v>1.3919999999999999</v>
      </c>
      <c r="M273" t="s">
        <v>929</v>
      </c>
      <c r="N273" s="273">
        <f>INDEX(Table12[],MATCH(Table11[[#This Row],[Site ID]],Table12[[#Data],[Site ID]],0),MATCH(Table11[[#Headers],[Area]],Table12[#Headers],0))</f>
        <v>6</v>
      </c>
    </row>
    <row r="274" spans="2:14" ht="14.5" x14ac:dyDescent="0.35">
      <c r="B274" t="str">
        <f>INDEX(Table12[Site Name],MATCH('2025'!C274,Table12[Site ID],0),1)</f>
        <v>Southampton Road Analyser (A)</v>
      </c>
      <c r="C274" s="295" t="s">
        <v>135</v>
      </c>
      <c r="D274" t="str">
        <f>Table1323[[#This Row],[Site ID]]&amp;"-"&amp;Table1323[[#This Row],[Site Name]]</f>
        <v>SRAN(A)-Southampton Road Analyser (A)</v>
      </c>
      <c r="E274" s="296" t="s">
        <v>958</v>
      </c>
      <c r="F274" t="s">
        <v>21</v>
      </c>
      <c r="G274" s="297">
        <v>45777</v>
      </c>
      <c r="H274" s="297">
        <v>45812</v>
      </c>
      <c r="I274" s="18">
        <v>841.21666666679084</v>
      </c>
      <c r="J274" s="18">
        <v>23.323758048854362</v>
      </c>
      <c r="K274" s="18">
        <v>12.173151382491838</v>
      </c>
      <c r="L274" s="18">
        <v>1.4259999999999999</v>
      </c>
      <c r="N274" s="273">
        <f>INDEX(Table12[],MATCH(Table11[[#This Row],[Site ID]],Table12[[#Data],[Site ID]],0),MATCH(Table11[[#Headers],[Area]],Table12[#Headers],0))</f>
        <v>6</v>
      </c>
    </row>
    <row r="275" spans="2:14" ht="14.5" x14ac:dyDescent="0.35">
      <c r="B275" t="str">
        <f>INDEX(Table12[Site Name],MATCH('2025'!C275,Table12[Site ID],0),1)</f>
        <v>Southampton Road Analyser (B)</v>
      </c>
      <c r="C275" s="295" t="s">
        <v>138</v>
      </c>
      <c r="D275" t="str">
        <f>Table1323[[#This Row],[Site ID]]&amp;"-"&amp;Table1323[[#This Row],[Site Name]]</f>
        <v>SRAN(B)-Southampton Road Analyser (B)</v>
      </c>
      <c r="E275" s="296" t="s">
        <v>959</v>
      </c>
      <c r="F275" t="s">
        <v>21</v>
      </c>
      <c r="G275" s="297">
        <v>45777</v>
      </c>
      <c r="H275" s="297">
        <v>45812</v>
      </c>
      <c r="I275" s="18">
        <v>841.21666666661622</v>
      </c>
      <c r="J275" s="18">
        <v>23.487318764489352</v>
      </c>
      <c r="K275" s="18">
        <v>12.258517100464172</v>
      </c>
      <c r="L275" s="18">
        <v>1.4359999999999999</v>
      </c>
      <c r="N275" s="273">
        <f>INDEX(Table12[],MATCH(Table11[[#This Row],[Site ID]],Table12[[#Data],[Site ID]],0),MATCH(Table11[[#Headers],[Area]],Table12[#Headers],0))</f>
        <v>6</v>
      </c>
    </row>
    <row r="276" spans="2:14" ht="14.5" x14ac:dyDescent="0.35">
      <c r="B276" t="str">
        <f>INDEX(Table12[Site Name],MATCH('2025'!C276,Table12[Site ID],0),1)</f>
        <v>Southampton Road Analyser (C)</v>
      </c>
      <c r="C276" s="295" t="s">
        <v>141</v>
      </c>
      <c r="D276" t="str">
        <f>Table1323[[#This Row],[Site ID]]&amp;"-"&amp;Table1323[[#This Row],[Site Name]]</f>
        <v>SRAN(C)-Southampton Road Analyser (C)</v>
      </c>
      <c r="E276" s="296" t="s">
        <v>960</v>
      </c>
      <c r="F276" t="s">
        <v>21</v>
      </c>
      <c r="G276" s="297">
        <v>45777</v>
      </c>
      <c r="H276" s="297">
        <v>45812</v>
      </c>
      <c r="I276" s="18">
        <v>841.21666666661622</v>
      </c>
      <c r="J276" s="18">
        <v>23.029348760724936</v>
      </c>
      <c r="K276" s="18">
        <v>12.019493090148714</v>
      </c>
      <c r="L276" s="18">
        <v>1.4079999999999999</v>
      </c>
      <c r="N276" s="273">
        <f>INDEX(Table12[],MATCH(Table11[[#This Row],[Site ID]],Table12[[#Data],[Site ID]],0),MATCH(Table11[[#Headers],[Area]],Table12[#Headers],0))</f>
        <v>6</v>
      </c>
    </row>
    <row r="277" spans="2:14" ht="14.5" x14ac:dyDescent="0.35">
      <c r="B277" t="str">
        <f>INDEX(Table12[Site Name],MATCH('2025'!C277,Table12[Site ID],0),1)</f>
        <v>Chestnut Avenue</v>
      </c>
      <c r="C277" s="295" t="s">
        <v>56</v>
      </c>
      <c r="D277" t="str">
        <f>Table1323[[#This Row],[Site ID]]&amp;"-"&amp;Table1323[[#This Row],[Site Name]]</f>
        <v>CA-Chestnut Avenue</v>
      </c>
      <c r="E277" s="296" t="s">
        <v>961</v>
      </c>
      <c r="F277" t="s">
        <v>21</v>
      </c>
      <c r="G277" s="297">
        <v>45777</v>
      </c>
      <c r="H277" s="297">
        <v>45812</v>
      </c>
      <c r="I277" s="18">
        <v>841.20000000006985</v>
      </c>
      <c r="J277" s="18">
        <v>29.098027817401292</v>
      </c>
      <c r="K277" s="18">
        <v>15.186862117641594</v>
      </c>
      <c r="L277" s="18">
        <v>1.7789999999999999</v>
      </c>
      <c r="M277" t="s">
        <v>929</v>
      </c>
      <c r="N277" s="273">
        <f>INDEX(Table12[],MATCH(Table11[[#This Row],[Site ID]],Table12[[#Data],[Site ID]],0),MATCH(Table11[[#Headers],[Area]],Table12[#Headers],0))</f>
        <v>6</v>
      </c>
    </row>
    <row r="278" spans="2:14" ht="14.5" x14ac:dyDescent="0.35">
      <c r="B278" t="str">
        <f>INDEX(Table12[Site Name],MATCH('2025'!C278,Table12[Site ID],0),1)</f>
        <v>Kings Copse Avenue</v>
      </c>
      <c r="C278" s="295" t="s">
        <v>962</v>
      </c>
      <c r="D278" t="str">
        <f>Table1323[[#This Row],[Site ID]]&amp;"-"&amp;Table1323[[#This Row],[Site Name]]</f>
        <v>*CA-Kings Copse Avenue</v>
      </c>
      <c r="E278" s="296" t="s">
        <v>963</v>
      </c>
      <c r="F278" t="s">
        <v>21</v>
      </c>
      <c r="G278" s="297">
        <v>45777</v>
      </c>
      <c r="H278" s="297">
        <v>45812</v>
      </c>
      <c r="I278" s="18">
        <v>841.20000000006985</v>
      </c>
      <c r="J278" s="298">
        <v>0.21263314312884585</v>
      </c>
      <c r="K278" s="298">
        <v>0.11097763211317634</v>
      </c>
      <c r="L278" s="299">
        <v>1.2999999999999999E-2</v>
      </c>
      <c r="M278" t="s">
        <v>954</v>
      </c>
      <c r="N278" s="273">
        <f>INDEX(Table12[],MATCH(Table11[[#This Row],[Site ID]],Table12[[#Data],[Site ID]],0),MATCH(Table11[[#Headers],[Area]],Table12[#Headers],0))</f>
        <v>6</v>
      </c>
    </row>
    <row r="279" spans="2:14" ht="14.5" x14ac:dyDescent="0.35">
      <c r="B279" t="str">
        <f>INDEX(Table12[Site Name],MATCH('2025'!C279,Table12[Site ID],0),1)</f>
        <v>Southampton Road 1</v>
      </c>
      <c r="C279" s="295" t="s">
        <v>149</v>
      </c>
      <c r="D279" t="str">
        <f>Table1323[[#This Row],[Site ID]]&amp;"-"&amp;Table1323[[#This Row],[Site Name]]</f>
        <v>SR1-Southampton Road 1</v>
      </c>
      <c r="E279" s="296" t="s">
        <v>964</v>
      </c>
      <c r="F279" t="s">
        <v>21</v>
      </c>
      <c r="G279" s="297">
        <v>45777</v>
      </c>
      <c r="H279" s="297">
        <v>45812</v>
      </c>
      <c r="I279" s="18">
        <v>841.19999999989523</v>
      </c>
      <c r="J279" s="18">
        <v>16.879800285308807</v>
      </c>
      <c r="K279" s="18">
        <v>8.8099166416016743</v>
      </c>
      <c r="L279" s="18">
        <v>1.032</v>
      </c>
      <c r="N279" s="273">
        <f>INDEX(Table12[],MATCH(Table11[[#This Row],[Site ID]],Table12[[#Data],[Site ID]],0),MATCH(Table11[[#Headers],[Area]],Table12[#Headers],0))</f>
        <v>6</v>
      </c>
    </row>
    <row r="280" spans="2:14" ht="14.5" x14ac:dyDescent="0.35">
      <c r="B280" t="str">
        <f>INDEX(Table12[Site Name],MATCH('2025'!C280,Table12[Site ID],0),1)</f>
        <v>Southampton Road 2</v>
      </c>
      <c r="C280" s="295" t="s">
        <v>152</v>
      </c>
      <c r="D280" t="str">
        <f>Table1323[[#This Row],[Site ID]]&amp;"-"&amp;Table1323[[#This Row],[Site Name]]</f>
        <v>SR2-Southampton Road 2</v>
      </c>
      <c r="E280" s="296" t="s">
        <v>965</v>
      </c>
      <c r="F280" t="s">
        <v>21</v>
      </c>
      <c r="G280" s="297">
        <v>45777</v>
      </c>
      <c r="H280" s="297">
        <v>45812</v>
      </c>
      <c r="I280" s="18">
        <v>841.20000000006985</v>
      </c>
      <c r="J280" s="18">
        <v>29.425155729907207</v>
      </c>
      <c r="K280" s="18">
        <v>15.357596936277249</v>
      </c>
      <c r="L280" s="18">
        <v>1.7989999999999999</v>
      </c>
      <c r="N280" s="273">
        <f>INDEX(Table12[],MATCH(Table11[[#This Row],[Site ID]],Table12[[#Data],[Site ID]],0),MATCH(Table11[[#Headers],[Area]],Table12[#Headers],0))</f>
        <v>6</v>
      </c>
    </row>
    <row r="281" spans="2:14" ht="14.5" x14ac:dyDescent="0.35">
      <c r="B281" t="str">
        <f>INDEX(Table12[Site Name],MATCH('2025'!C281,Table12[Site ID],0),1)</f>
        <v>The Point (A)</v>
      </c>
      <c r="C281" s="295" t="s">
        <v>156</v>
      </c>
      <c r="D281" t="str">
        <f>Table1323[[#This Row],[Site ID]]&amp;"-"&amp;Table1323[[#This Row],[Site Name]]</f>
        <v>TP(A)-The Point (A)</v>
      </c>
      <c r="E281" s="296" t="s">
        <v>966</v>
      </c>
      <c r="F281" t="s">
        <v>21</v>
      </c>
      <c r="G281" s="297">
        <v>45777</v>
      </c>
      <c r="H281" s="297">
        <v>45812</v>
      </c>
      <c r="I281" s="18">
        <v>841.25000000005821</v>
      </c>
      <c r="J281" s="18">
        <v>16.290001783059793</v>
      </c>
      <c r="K281" s="18">
        <v>8.5020886132879934</v>
      </c>
      <c r="L281" s="18">
        <v>0.996</v>
      </c>
      <c r="N281" s="273">
        <f>INDEX(Table12[],MATCH(Table11[[#This Row],[Site ID]],Table12[[#Data],[Site ID]],0),MATCH(Table11[[#Headers],[Area]],Table12[#Headers],0))</f>
        <v>6</v>
      </c>
    </row>
    <row r="282" spans="2:14" ht="14.5" x14ac:dyDescent="0.35">
      <c r="B282" t="str">
        <f>INDEX(Table12[Site Name],MATCH('2025'!C282,Table12[Site ID],0),1)</f>
        <v>The Point (B)</v>
      </c>
      <c r="C282" s="295" t="s">
        <v>159</v>
      </c>
      <c r="D282" t="str">
        <f>Table1323[[#This Row],[Site ID]]&amp;"-"&amp;Table1323[[#This Row],[Site Name]]</f>
        <v>TP(B)-The Point (B)</v>
      </c>
      <c r="E282" s="296" t="s">
        <v>967</v>
      </c>
      <c r="F282" t="s">
        <v>21</v>
      </c>
      <c r="G282" s="297">
        <v>45777</v>
      </c>
      <c r="H282" s="297">
        <v>45812</v>
      </c>
      <c r="I282" s="18">
        <v>841.25000000005821</v>
      </c>
      <c r="J282" s="18">
        <v>16.45355601782947</v>
      </c>
      <c r="K282" s="18">
        <v>8.5874509487627719</v>
      </c>
      <c r="L282" s="18">
        <v>1.006</v>
      </c>
      <c r="N282" s="273">
        <f>INDEX(Table12[],MATCH(Table11[[#This Row],[Site ID]],Table12[[#Data],[Site ID]],0),MATCH(Table11[[#Headers],[Area]],Table12[#Headers],0))</f>
        <v>6</v>
      </c>
    </row>
    <row r="283" spans="2:14" ht="14.5" x14ac:dyDescent="0.35">
      <c r="B283" t="str">
        <f>INDEX(Table12[Site Name],MATCH('2025'!C283,Table12[Site ID],0),1)</f>
        <v>The Point (C)</v>
      </c>
      <c r="C283" s="295" t="s">
        <v>162</v>
      </c>
      <c r="D283" t="str">
        <f>Table1323[[#This Row],[Site ID]]&amp;"-"&amp;Table1323[[#This Row],[Site Name]]</f>
        <v>TP(C)-The Point (C)</v>
      </c>
      <c r="E283" s="296" t="s">
        <v>968</v>
      </c>
      <c r="F283" t="s">
        <v>21</v>
      </c>
      <c r="G283" s="297">
        <v>45777</v>
      </c>
      <c r="H283" s="297">
        <v>45812</v>
      </c>
      <c r="I283" s="18">
        <v>841.24999999988358</v>
      </c>
      <c r="J283" s="18">
        <v>15.357742644875824</v>
      </c>
      <c r="K283" s="18">
        <v>8.0155233010834159</v>
      </c>
      <c r="L283" s="18">
        <v>0.93899999999999995</v>
      </c>
      <c r="N283" s="273">
        <f>INDEX(Table12[],MATCH(Table11[[#This Row],[Site ID]],Table12[[#Data],[Site ID]],0),MATCH(Table11[[#Headers],[Area]],Table12[#Headers],0))</f>
        <v>6</v>
      </c>
    </row>
    <row r="284" spans="2:14" ht="14.5" x14ac:dyDescent="0.35">
      <c r="B284" t="str">
        <f>INDEX(Table12[Site Name],MATCH('2025'!C284,Table12[Site ID],0),1)</f>
        <v>leigh road/Pluto Road</v>
      </c>
      <c r="C284" s="295" t="s">
        <v>124</v>
      </c>
      <c r="D284" t="str">
        <f>Table1323[[#This Row],[Site ID]]&amp;"-"&amp;Table1323[[#This Row],[Site Name]]</f>
        <v>LRPR-leigh road/Pluto Road</v>
      </c>
      <c r="E284" s="296" t="s">
        <v>969</v>
      </c>
      <c r="F284" t="s">
        <v>21</v>
      </c>
      <c r="G284" s="297">
        <v>45777</v>
      </c>
      <c r="H284" s="297">
        <v>45812</v>
      </c>
      <c r="I284" s="18">
        <v>841.23333333333721</v>
      </c>
      <c r="J284" s="18">
        <v>19.774098743907665</v>
      </c>
      <c r="K284" s="18">
        <v>10.320510826674147</v>
      </c>
      <c r="L284" s="18">
        <v>1.2090000000000001</v>
      </c>
      <c r="N284" s="273">
        <f>INDEX(Table12[],MATCH(Table11[[#This Row],[Site ID]],Table12[[#Data],[Site ID]],0),MATCH(Table11[[#Headers],[Area]],Table12[#Headers],0))</f>
        <v>6</v>
      </c>
    </row>
    <row r="285" spans="2:14" ht="14.5" x14ac:dyDescent="0.35">
      <c r="B285" t="str">
        <f>INDEX(Table12[Site Name],MATCH('2025'!C285,Table12[Site ID],0),1)</f>
        <v>Oxburgh Close</v>
      </c>
      <c r="C285" s="295" t="s">
        <v>143</v>
      </c>
      <c r="D285" t="str">
        <f>Table1323[[#This Row],[Site ID]]&amp;"-"&amp;Table1323[[#This Row],[Site Name]]</f>
        <v>OX-Oxburgh Close</v>
      </c>
      <c r="E285" s="296" t="s">
        <v>970</v>
      </c>
      <c r="F285" t="s">
        <v>21</v>
      </c>
      <c r="G285" s="297">
        <v>45777</v>
      </c>
      <c r="H285" s="297">
        <v>45812</v>
      </c>
      <c r="I285" s="18">
        <v>841.23333333333721</v>
      </c>
      <c r="J285" s="18">
        <v>10.794793358957037</v>
      </c>
      <c r="K285" s="18">
        <v>5.6340257614598315</v>
      </c>
      <c r="L285" s="18">
        <v>0.66</v>
      </c>
      <c r="N285" s="273">
        <f>INDEX(Table12[],MATCH(Table11[[#This Row],[Site ID]],Table12[[#Data],[Site ID]],0),MATCH(Table11[[#Headers],[Area]],Table12[#Headers],0))</f>
        <v>6</v>
      </c>
    </row>
    <row r="286" spans="2:14" ht="14.5" x14ac:dyDescent="0.35">
      <c r="B286" t="str">
        <f>INDEX(Table12[Site Name],MATCH('2025'!C286,Table12[Site ID],0),1)</f>
        <v>Hadleigh Gardens</v>
      </c>
      <c r="C286" s="295" t="s">
        <v>95</v>
      </c>
      <c r="D286" t="str">
        <f>Table1323[[#This Row],[Site ID]]&amp;"-"&amp;Table1323[[#This Row],[Site Name]]</f>
        <v>HG-Hadleigh Gardens</v>
      </c>
      <c r="E286" s="296" t="s">
        <v>971</v>
      </c>
      <c r="F286" t="s">
        <v>21</v>
      </c>
      <c r="G286" s="297">
        <v>45777</v>
      </c>
      <c r="H286" s="297">
        <v>45812</v>
      </c>
      <c r="I286" s="18">
        <v>841.23333333333721</v>
      </c>
      <c r="J286" s="18">
        <v>9.5681122954391906</v>
      </c>
      <c r="K286" s="18">
        <v>4.9937955612939406</v>
      </c>
      <c r="L286" s="18">
        <v>0.58499999999999996</v>
      </c>
      <c r="N286" s="273">
        <f>INDEX(Table12[],MATCH(Table11[[#This Row],[Site ID]],Table12[[#Data],[Site ID]],0),MATCH(Table11[[#Headers],[Area]],Table12[#Headers],0))</f>
        <v>6</v>
      </c>
    </row>
    <row r="287" spans="2:14" ht="14.5" x14ac:dyDescent="0.35">
      <c r="B287" t="str">
        <f>INDEX(Table12[Site Name],MATCH('2025'!C287,Table12[Site ID],0),1)</f>
        <v>Woodside Avenue</v>
      </c>
      <c r="C287" s="295" t="s">
        <v>175</v>
      </c>
      <c r="D287" t="str">
        <f>Table1323[[#This Row],[Site ID]]&amp;"-"&amp;Table1323[[#This Row],[Site Name]]</f>
        <v>WA-Woodside Avenue</v>
      </c>
      <c r="E287" s="296" t="s">
        <v>972</v>
      </c>
      <c r="F287" t="s">
        <v>21</v>
      </c>
      <c r="G287" s="297">
        <v>45777</v>
      </c>
      <c r="H287" s="297">
        <v>45812</v>
      </c>
      <c r="I287" s="18">
        <v>840.18333333323244</v>
      </c>
      <c r="J287" s="18">
        <v>21.960467755056097</v>
      </c>
      <c r="K287" s="18">
        <v>11.461622001595041</v>
      </c>
      <c r="L287" s="18">
        <v>1.341</v>
      </c>
      <c r="N287" s="273">
        <f>INDEX(Table12[],MATCH(Table11[[#This Row],[Site ID]],Table12[[#Data],[Site ID]],0),MATCH(Table11[[#Headers],[Area]],Table12[#Headers],0))</f>
        <v>7</v>
      </c>
    </row>
    <row r="288" spans="2:14" ht="14.5" x14ac:dyDescent="0.35">
      <c r="B288" t="str">
        <f>INDEX(Table12[Site Name],MATCH('2025'!C288,Table12[Site ID],0),1)</f>
        <v>Belmont Road</v>
      </c>
      <c r="C288" s="295" t="s">
        <v>42</v>
      </c>
      <c r="D288" t="str">
        <f>Table1323[[#This Row],[Site ID]]&amp;"-"&amp;Table1323[[#This Row],[Site Name]]</f>
        <v>BEL-Belmont Road</v>
      </c>
      <c r="E288" s="296" t="s">
        <v>973</v>
      </c>
      <c r="F288" t="s">
        <v>21</v>
      </c>
      <c r="G288" s="297">
        <v>45777</v>
      </c>
      <c r="H288" s="297">
        <v>45812</v>
      </c>
      <c r="I288" s="18">
        <v>841.16666666662786</v>
      </c>
      <c r="J288" s="18">
        <v>14.13248583316887</v>
      </c>
      <c r="K288" s="18">
        <v>7.3760364473741493</v>
      </c>
      <c r="L288" s="18">
        <v>0.86399999999999999</v>
      </c>
      <c r="N288" s="273">
        <f>INDEX(Table12[],MATCH(Table11[[#This Row],[Site ID]],Table12[[#Data],[Site ID]],0),MATCH(Table11[[#Headers],[Area]],Table12[#Headers],0))</f>
        <v>7</v>
      </c>
    </row>
    <row r="289" spans="2:14" ht="14.5" x14ac:dyDescent="0.35">
      <c r="B289" t="str">
        <f>INDEX(Table12[Site Name],MATCH('2025'!C289,Table12[Site ID],0),1)</f>
        <v>Leigh Road/J13</v>
      </c>
      <c r="C289" s="295" t="s">
        <v>120</v>
      </c>
      <c r="D289" t="str">
        <f>Table1323[[#This Row],[Site ID]]&amp;"-"&amp;Table1323[[#This Row],[Site Name]]</f>
        <v>LR13-Leigh Road/J13</v>
      </c>
      <c r="E289" s="296">
        <v>2660640</v>
      </c>
      <c r="F289" t="s">
        <v>21</v>
      </c>
      <c r="G289" s="297">
        <v>45777</v>
      </c>
      <c r="H289" s="297">
        <v>45812</v>
      </c>
      <c r="I289" s="18">
        <v>841.15000000008149</v>
      </c>
      <c r="J289" s="18">
        <v>28.98525589965837</v>
      </c>
      <c r="K289" s="18">
        <v>15.128004122994975</v>
      </c>
      <c r="L289" s="18">
        <v>1.772</v>
      </c>
      <c r="M289" t="s">
        <v>947</v>
      </c>
      <c r="N289" s="273">
        <f>INDEX(Table12[],MATCH(Table11[[#This Row],[Site ID]],Table12[[#Data],[Site ID]],0),MATCH(Table11[[#Headers],[Area]],Table12[#Headers],0))</f>
        <v>8</v>
      </c>
    </row>
    <row r="290" spans="2:14" ht="14.5" x14ac:dyDescent="0.35">
      <c r="B290" t="str">
        <f>INDEX(Table12[Site Name],MATCH('2025'!C290,Table12[Site ID],0),1)</f>
        <v>Steele Close (A)</v>
      </c>
      <c r="C290" s="295" t="s">
        <v>167</v>
      </c>
      <c r="D290" t="str">
        <f>Table1323[[#This Row],[Site ID]]&amp;"-"&amp;Table1323[[#This Row],[Site Name]]</f>
        <v>SC(A)-Steele Close (A)</v>
      </c>
      <c r="E290" s="296" t="s">
        <v>974</v>
      </c>
      <c r="F290" t="s">
        <v>21</v>
      </c>
      <c r="G290" s="297">
        <v>45777</v>
      </c>
      <c r="H290" s="297">
        <v>45812</v>
      </c>
      <c r="I290" s="18">
        <v>841.16666666662786</v>
      </c>
      <c r="J290" s="18">
        <v>13.478204081633274</v>
      </c>
      <c r="K290" s="18">
        <v>7.0345532785142355</v>
      </c>
      <c r="L290" s="18">
        <v>0.82399999999999995</v>
      </c>
      <c r="N290" s="273">
        <f>INDEX(Table12[],MATCH(Table11[[#This Row],[Site ID]],Table12[[#Data],[Site ID]],0),MATCH(Table11[[#Headers],[Area]],Table12[#Headers],0))</f>
        <v>8</v>
      </c>
    </row>
    <row r="291" spans="2:14" ht="14.5" x14ac:dyDescent="0.35">
      <c r="B291" t="str">
        <f>INDEX(Table12[Site Name],MATCH('2025'!C291,Table12[Site ID],0),1)</f>
        <v>Steele Close (B)</v>
      </c>
      <c r="C291" s="295" t="s">
        <v>170</v>
      </c>
      <c r="D291" t="str">
        <f>Table1323[[#This Row],[Site ID]]&amp;"-"&amp;Table1323[[#This Row],[Site Name]]</f>
        <v>SC(B)-Steele Close (B)</v>
      </c>
      <c r="E291" s="296" t="s">
        <v>975</v>
      </c>
      <c r="F291" t="s">
        <v>21</v>
      </c>
      <c r="G291" s="297">
        <v>45777</v>
      </c>
      <c r="H291" s="297">
        <v>45812</v>
      </c>
      <c r="I291" s="18">
        <v>841.16666666662786</v>
      </c>
      <c r="J291" s="18">
        <v>14.606840103032178</v>
      </c>
      <c r="K291" s="18">
        <v>7.6236117447975884</v>
      </c>
      <c r="L291" s="18">
        <v>0.89300000000000002</v>
      </c>
      <c r="N291" s="273">
        <f>INDEX(Table12[],MATCH(Table11[[#This Row],[Site ID]],Table12[[#Data],[Site ID]],0),MATCH(Table11[[#Headers],[Area]],Table12[#Headers],0))</f>
        <v>8</v>
      </c>
    </row>
    <row r="292" spans="2:14" ht="14.5" x14ac:dyDescent="0.35">
      <c r="B292" t="str">
        <f>INDEX(Table12[Site Name],MATCH('2025'!C292,Table12[Site ID],0),1)</f>
        <v>Steele Close (C)</v>
      </c>
      <c r="C292" s="295" t="s">
        <v>173</v>
      </c>
      <c r="D292" t="str">
        <f>Table1323[[#This Row],[Site ID]]&amp;"-"&amp;Table1323[[#This Row],[Site Name]]</f>
        <v>SC(C)-Steele Close (C)</v>
      </c>
      <c r="E292" s="296" t="s">
        <v>976</v>
      </c>
      <c r="F292" t="s">
        <v>21</v>
      </c>
      <c r="G292" s="297">
        <v>45777</v>
      </c>
      <c r="H292" s="297">
        <v>45812</v>
      </c>
      <c r="I292" s="18">
        <v>841.16666666680248</v>
      </c>
      <c r="J292" s="18">
        <v>13.788987913609819</v>
      </c>
      <c r="K292" s="18">
        <v>7.1967577837212007</v>
      </c>
      <c r="L292" s="18">
        <v>0.84299999999999997</v>
      </c>
      <c r="N292" s="273">
        <f>INDEX(Table12[],MATCH(Table11[[#This Row],[Site ID]],Table12[[#Data],[Site ID]],0),MATCH(Table11[[#Headers],[Area]],Table12[#Headers],0))</f>
        <v>8</v>
      </c>
    </row>
    <row r="293" spans="2:14" ht="14.5" x14ac:dyDescent="0.35">
      <c r="B293" t="str">
        <f>INDEX(Table12[Site Name],MATCH('2025'!C293,Table12[Site ID],0),1)</f>
        <v>Medina Close</v>
      </c>
      <c r="C293" s="295" t="s">
        <v>127</v>
      </c>
      <c r="D293" t="str">
        <f>Table1323[[#This Row],[Site ID]]&amp;"-"&amp;Table1323[[#This Row],[Site Name]]</f>
        <v>MC-Medina Close</v>
      </c>
      <c r="E293" s="296">
        <v>2660644</v>
      </c>
      <c r="F293" t="s">
        <v>21</v>
      </c>
      <c r="G293" s="297">
        <v>45777</v>
      </c>
      <c r="H293" s="297">
        <v>45812</v>
      </c>
      <c r="I293" s="18">
        <v>841.16666666680248</v>
      </c>
      <c r="J293" s="18">
        <v>12.758494154941472</v>
      </c>
      <c r="K293" s="18">
        <v>6.6589217927669484</v>
      </c>
      <c r="L293" s="18">
        <v>0.78</v>
      </c>
      <c r="M293" t="s">
        <v>977</v>
      </c>
      <c r="N293" s="273">
        <f>INDEX(Table12[],MATCH(Table11[[#This Row],[Site ID]],Table12[[#Data],[Site ID]],0),MATCH(Table11[[#Headers],[Area]],Table12[#Headers],0))</f>
        <v>1</v>
      </c>
    </row>
    <row r="294" spans="2:14" ht="14.5" x14ac:dyDescent="0.35">
      <c r="B294" t="str">
        <f>INDEX(Table12[Site Name],MATCH('2025'!C294,Table12[Site ID],0),1)</f>
        <v>Porteous Crescent (A)</v>
      </c>
      <c r="C294" s="295" t="s">
        <v>154</v>
      </c>
      <c r="D294" t="str">
        <f>Table1323[[#This Row],[Site ID]]&amp;"-"&amp;Table1323[[#This Row],[Site Name]]</f>
        <v>PC(A)-Porteous Crescent (A)</v>
      </c>
      <c r="E294" s="296" t="s">
        <v>978</v>
      </c>
      <c r="F294" t="s">
        <v>21</v>
      </c>
      <c r="G294" s="297">
        <v>45777</v>
      </c>
      <c r="H294" s="297">
        <v>45812</v>
      </c>
      <c r="I294" s="18">
        <v>841.15000000008149</v>
      </c>
      <c r="J294" s="18">
        <v>16.095650002970562</v>
      </c>
      <c r="K294" s="18">
        <v>8.4006524023854716</v>
      </c>
      <c r="L294" s="18">
        <v>0.98399999999999999</v>
      </c>
      <c r="N294" s="273">
        <f>INDEX(Table12[],MATCH(Table11[[#This Row],[Site ID]],Table12[[#Data],[Site ID]],0),MATCH(Table11[[#Headers],[Area]],Table12[#Headers],0))</f>
        <v>1</v>
      </c>
    </row>
    <row r="295" spans="2:14" ht="14.5" x14ac:dyDescent="0.35">
      <c r="B295" t="str">
        <f>INDEX(Table12[Site Name],MATCH('2025'!C295,Table12[Site ID],0),1)</f>
        <v>Nuffield Hospital</v>
      </c>
      <c r="C295" s="295" t="s">
        <v>133</v>
      </c>
      <c r="D295" t="str">
        <f>Table1323[[#This Row],[Site ID]]&amp;"-"&amp;Table1323[[#This Row],[Site Name]]</f>
        <v>NH-Nuffield Hospital</v>
      </c>
      <c r="E295" s="296" t="s">
        <v>979</v>
      </c>
      <c r="F295" t="s">
        <v>21</v>
      </c>
      <c r="G295" s="297">
        <v>45777</v>
      </c>
      <c r="H295" s="297">
        <v>45812</v>
      </c>
      <c r="I295" s="18">
        <v>841.1333333333605</v>
      </c>
      <c r="J295" s="18">
        <v>16.684845842909819</v>
      </c>
      <c r="K295" s="18">
        <v>8.7081658887838316</v>
      </c>
      <c r="L295" s="18">
        <v>1.02</v>
      </c>
      <c r="N295" s="273">
        <f>INDEX(Table12[],MATCH(Table11[[#This Row],[Site ID]],Table12[[#Data],[Site ID]],0),MATCH(Table11[[#Headers],[Area]],Table12[#Headers],0))</f>
        <v>1</v>
      </c>
    </row>
    <row r="296" spans="2:14" ht="14.5" x14ac:dyDescent="0.35">
      <c r="B296" t="str">
        <f>INDEX(Table12[Site Name],MATCH('2025'!C296,Table12[Site ID],0),1)</f>
        <v>Ashdown Road</v>
      </c>
      <c r="C296" s="295" t="s">
        <v>30</v>
      </c>
      <c r="D296" t="str">
        <f>Table1323[[#This Row],[Site ID]]&amp;"-"&amp;Table1323[[#This Row],[Site Name]]</f>
        <v>AR-Ashdown Road</v>
      </c>
      <c r="E296" s="296" t="s">
        <v>980</v>
      </c>
      <c r="F296" t="s">
        <v>21</v>
      </c>
      <c r="G296" s="297">
        <v>45777</v>
      </c>
      <c r="H296" s="297">
        <v>45812</v>
      </c>
      <c r="I296" s="18">
        <v>841.15000000008149</v>
      </c>
      <c r="J296" s="18">
        <v>5.005354574094504</v>
      </c>
      <c r="K296" s="18">
        <v>2.6123980031808478</v>
      </c>
      <c r="L296" s="18">
        <v>0.30599999999999999</v>
      </c>
      <c r="N296" s="273">
        <f>INDEX(Table12[],MATCH(Table11[[#This Row],[Site ID]],Table12[[#Data],[Site ID]],0),MATCH(Table11[[#Headers],[Area]],Table12[#Headers],0))</f>
        <v>1</v>
      </c>
    </row>
    <row r="297" spans="2:14" ht="14.5" x14ac:dyDescent="0.35">
      <c r="B297" t="str">
        <f>INDEX(Table12[Site Name],MATCH('2025'!C297,Table12[Site ID],0),1)</f>
        <v>Chestnut Close</v>
      </c>
      <c r="C297" s="295" t="s">
        <v>60</v>
      </c>
      <c r="D297" t="str">
        <f>Table1323[[#This Row],[Site ID]]&amp;"-"&amp;Table1323[[#This Row],[Site Name]]</f>
        <v>CC-Chestnut Close</v>
      </c>
      <c r="E297" s="296" t="s">
        <v>981</v>
      </c>
      <c r="F297" t="s">
        <v>21</v>
      </c>
      <c r="G297" s="297">
        <v>45777</v>
      </c>
      <c r="H297" s="297">
        <v>45812</v>
      </c>
      <c r="I297" s="18">
        <v>841.16666666662786</v>
      </c>
      <c r="J297" s="18">
        <v>16.242544481871168</v>
      </c>
      <c r="K297" s="18">
        <v>8.4773196669473734</v>
      </c>
      <c r="L297" s="18">
        <v>0.99299999999999999</v>
      </c>
      <c r="N297" s="273">
        <f>INDEX(Table12[],MATCH(Table11[[#This Row],[Site ID]],Table12[[#Data],[Site ID]],0),MATCH(Table11[[#Headers],[Area]],Table12[#Headers],0))</f>
        <v>1</v>
      </c>
    </row>
    <row r="298" spans="2:14" ht="14.5" x14ac:dyDescent="0.35">
      <c r="B298" t="str">
        <f>INDEX(Table12[Site Name],MATCH('2025'!C298,Table12[Site ID],0),1)</f>
        <v>Sparrow Square</v>
      </c>
      <c r="C298" s="295" t="s">
        <v>188</v>
      </c>
      <c r="D298" t="str">
        <f>Table1323[[#This Row],[Site ID]]&amp;"-"&amp;Table1323[[#This Row],[Site Name]]</f>
        <v>SSQ-Sparrow Square</v>
      </c>
      <c r="E298" s="296" t="s">
        <v>982</v>
      </c>
      <c r="F298" t="s">
        <v>21</v>
      </c>
      <c r="G298" s="297">
        <v>45777</v>
      </c>
      <c r="H298" s="297">
        <v>45812</v>
      </c>
      <c r="I298" s="18">
        <v>841.15000000008149</v>
      </c>
      <c r="J298" s="18">
        <v>16.177436842416551</v>
      </c>
      <c r="K298" s="18">
        <v>8.4433386442675111</v>
      </c>
      <c r="L298" s="18">
        <v>0.98899999999999999</v>
      </c>
      <c r="N298" s="273">
        <f>INDEX(Table12[],MATCH(Table11[[#This Row],[Site ID]],Table12[[#Data],[Site ID]],0),MATCH(Table11[[#Headers],[Area]],Table12[#Headers],0))</f>
        <v>1</v>
      </c>
    </row>
    <row r="299" spans="2:14" ht="14.5" x14ac:dyDescent="0.35">
      <c r="B299" t="str">
        <f>INDEX(Table12[Site Name],MATCH('2025'!C299,Table12[Site ID],0),1)</f>
        <v>Dove Dale</v>
      </c>
      <c r="C299" s="295" t="s">
        <v>779</v>
      </c>
      <c r="D299" t="str">
        <f>Table1323[[#This Row],[Site ID]]&amp;"-"&amp;Table1323[[#This Row],[Site Name]]</f>
        <v>DD-Dove Dale</v>
      </c>
      <c r="E299" s="296" t="s">
        <v>983</v>
      </c>
      <c r="F299" t="s">
        <v>21</v>
      </c>
      <c r="G299" s="297">
        <v>45777</v>
      </c>
      <c r="H299" s="297">
        <v>45812</v>
      </c>
      <c r="I299" s="18">
        <v>841.15000000008149</v>
      </c>
      <c r="J299" s="18">
        <v>15.637643702073024</v>
      </c>
      <c r="K299" s="18">
        <v>8.1616094478460468</v>
      </c>
      <c r="L299" s="18">
        <v>0.95599999999999996</v>
      </c>
      <c r="N299" s="273">
        <f>INDEX(Table12[],MATCH(Table11[[#This Row],[Site ID]],Table12[[#Data],[Site ID]],0),MATCH(Table11[[#Headers],[Area]],Table12[#Headers],0))</f>
        <v>2</v>
      </c>
    </row>
    <row r="300" spans="2:14" ht="14.5" x14ac:dyDescent="0.35">
      <c r="B300" t="str">
        <f>INDEX(Table12[Site Name],MATCH('2025'!C300,Table12[Site ID],0),1)</f>
        <v>Passfield Avenue</v>
      </c>
      <c r="C300" s="295" t="s">
        <v>146</v>
      </c>
      <c r="D300" t="str">
        <f>Table1323[[#This Row],[Site ID]]&amp;"-"&amp;Table1323[[#This Row],[Site Name]]</f>
        <v>PA-Passfield Avenue</v>
      </c>
      <c r="E300" s="296">
        <v>2660651</v>
      </c>
      <c r="F300" t="s">
        <v>21</v>
      </c>
      <c r="G300" s="297">
        <v>45777</v>
      </c>
      <c r="H300" s="297">
        <v>45812</v>
      </c>
      <c r="I300" s="18">
        <v>841.18333333334886</v>
      </c>
      <c r="J300" s="18">
        <v>17.894251352261367</v>
      </c>
      <c r="K300" s="18">
        <v>9.3393796201781676</v>
      </c>
      <c r="L300" s="18">
        <v>1.0940000000000001</v>
      </c>
      <c r="M300" t="s">
        <v>947</v>
      </c>
      <c r="N300" s="273">
        <f>INDEX(Table12[],MATCH(Table11[[#This Row],[Site ID]],Table12[[#Data],[Site ID]],0),MATCH(Table11[[#Headers],[Area]],Table12[#Headers],0))</f>
        <v>2</v>
      </c>
    </row>
    <row r="301" spans="2:14" ht="14.5" x14ac:dyDescent="0.35">
      <c r="B301" t="str">
        <f>INDEX(Table12[Site Name],MATCH('2025'!C301,Table12[Site ID],0),1)</f>
        <v>High Street Botley</v>
      </c>
      <c r="C301" s="135" t="s">
        <v>13</v>
      </c>
      <c r="D301" t="str">
        <f>Table1323[[#This Row],[Site ID]]&amp;"-"&amp;Table1323[[#This Row],[Site Name]]</f>
        <v>HSB-High Street Botley</v>
      </c>
      <c r="E301" s="93">
        <v>2683902</v>
      </c>
      <c r="F301" t="s">
        <v>447</v>
      </c>
      <c r="G301" s="109">
        <v>45753</v>
      </c>
      <c r="H301" s="109">
        <v>45695</v>
      </c>
      <c r="I301" s="9">
        <v>671.15</v>
      </c>
      <c r="J301" s="9">
        <v>29.64</v>
      </c>
      <c r="K301" s="9">
        <v>15.47</v>
      </c>
      <c r="L301" s="9">
        <v>1.45</v>
      </c>
      <c r="N301" s="273">
        <f>INDEX(Table12[],MATCH(Table11[[#This Row],[Site ID]],Table12[[#Data],[Site ID]],0),MATCH(Table11[[#Headers],[Area]],Table12[#Headers],0))</f>
        <v>2</v>
      </c>
    </row>
    <row r="302" spans="2:14" ht="14.5" x14ac:dyDescent="0.35">
      <c r="B302" t="str">
        <f>INDEX(Table12[Site Name],MATCH('2025'!C302,Table12[Site ID],0),1)</f>
        <v>High Street Botley 2 (A)</v>
      </c>
      <c r="C302" s="135" t="s">
        <v>24</v>
      </c>
      <c r="D302" t="str">
        <f>Table1323[[#This Row],[Site ID]]&amp;"-"&amp;Table1323[[#This Row],[Site Name]]</f>
        <v>HSB2A-High Street Botley 2 (A)</v>
      </c>
      <c r="E302" s="93">
        <v>2683903</v>
      </c>
      <c r="F302" t="s">
        <v>447</v>
      </c>
      <c r="G302" s="109">
        <v>45783</v>
      </c>
      <c r="H302" s="109">
        <v>45695</v>
      </c>
      <c r="I302" s="9">
        <v>643.17999999999995</v>
      </c>
      <c r="J302" s="9">
        <v>24.17</v>
      </c>
      <c r="K302" s="9">
        <v>12.62</v>
      </c>
      <c r="L302" s="9">
        <v>1.1299999999999999</v>
      </c>
      <c r="N302" s="273">
        <f>INDEX(Table12[],MATCH(Table11[[#This Row],[Site ID]],Table12[[#Data],[Site ID]],0),MATCH(Table11[[#Headers],[Area]],Table12[#Headers],0))</f>
        <v>2</v>
      </c>
    </row>
    <row r="303" spans="2:14" ht="14.5" x14ac:dyDescent="0.35">
      <c r="B303" t="str">
        <f>INDEX(Table12[Site Name],MATCH('2025'!C303,Table12[Site ID],0),1)</f>
        <v>Kings Copse Avenue</v>
      </c>
      <c r="C303" s="135" t="s">
        <v>28</v>
      </c>
      <c r="D303" t="str">
        <f>Table1323[[#This Row],[Site ID]]&amp;"-"&amp;Table1323[[#This Row],[Site Name]]</f>
        <v>KCA-Kings Copse Avenue</v>
      </c>
      <c r="E303" s="93">
        <v>2683904</v>
      </c>
      <c r="F303" t="s">
        <v>447</v>
      </c>
      <c r="G303" s="109">
        <v>45753</v>
      </c>
      <c r="H303" s="109">
        <v>45695</v>
      </c>
      <c r="I303" s="9">
        <v>671.2</v>
      </c>
      <c r="J303" s="9">
        <v>20.52</v>
      </c>
      <c r="K303" s="9">
        <v>10.71</v>
      </c>
      <c r="L303" s="9">
        <v>1</v>
      </c>
      <c r="N303" s="273">
        <f>INDEX(Table12[],MATCH(Table11[[#This Row],[Site ID]],Table12[[#Data],[Site ID]],0),MATCH(Table11[[#Headers],[Area]],Table12[#Headers],0))</f>
        <v>2</v>
      </c>
    </row>
    <row r="304" spans="2:14" ht="14.5" x14ac:dyDescent="0.35">
      <c r="B304" t="str">
        <f>INDEX(Table12[Site Name],MATCH('2025'!C304,Table12[Site ID],0),1)</f>
        <v>Grange Road</v>
      </c>
      <c r="C304" s="135" t="s">
        <v>32</v>
      </c>
      <c r="D304" t="str">
        <f>Table1323[[#This Row],[Site ID]]&amp;"-"&amp;Table1323[[#This Row],[Site Name]]</f>
        <v>GR-Grange Road</v>
      </c>
      <c r="E304" s="93">
        <v>2683905</v>
      </c>
      <c r="F304" t="s">
        <v>447</v>
      </c>
      <c r="G304" s="109">
        <v>45753</v>
      </c>
      <c r="H304" s="109">
        <v>45695</v>
      </c>
      <c r="I304" s="9">
        <v>671.2</v>
      </c>
      <c r="J304" s="9">
        <v>19.329999999999998</v>
      </c>
      <c r="K304" s="9">
        <v>10.09</v>
      </c>
      <c r="L304" s="9">
        <v>0.94</v>
      </c>
      <c r="N304" s="273">
        <f>INDEX(Table12[],MATCH(Table11[[#This Row],[Site ID]],Table12[[#Data],[Site ID]],0),MATCH(Table11[[#Headers],[Area]],Table12[#Headers],0))</f>
        <v>2</v>
      </c>
    </row>
    <row r="305" spans="2:14" ht="14.5" x14ac:dyDescent="0.35">
      <c r="B305" t="str">
        <f>INDEX(Table12[Site Name],MATCH('2025'!C305,Table12[Site ID],0),1)</f>
        <v>Pavilion Road</v>
      </c>
      <c r="C305" s="135" t="s">
        <v>36</v>
      </c>
      <c r="D305" t="str">
        <f>Table1323[[#This Row],[Site ID]]&amp;"-"&amp;Table1323[[#This Row],[Site Name]]</f>
        <v>PAV-Pavilion Road</v>
      </c>
      <c r="E305" s="93">
        <v>2683906</v>
      </c>
      <c r="F305" t="s">
        <v>447</v>
      </c>
      <c r="G305" s="109">
        <v>45753</v>
      </c>
      <c r="H305" s="109">
        <v>45695</v>
      </c>
      <c r="I305" s="9">
        <v>671.17</v>
      </c>
      <c r="J305" s="9">
        <v>12.96</v>
      </c>
      <c r="K305" s="9">
        <v>6.76</v>
      </c>
      <c r="L305" s="9">
        <v>0.63</v>
      </c>
      <c r="N305" s="273">
        <f>INDEX(Table12[],MATCH(Table11[[#This Row],[Site ID]],Table12[[#Data],[Site ID]],0),MATCH(Table11[[#Headers],[Area]],Table12[#Headers],0))</f>
        <v>2</v>
      </c>
    </row>
    <row r="306" spans="2:14" ht="14.5" x14ac:dyDescent="0.35">
      <c r="B306" t="str">
        <f>INDEX(Table12[Site Name],MATCH('2025'!C306,Table12[Site ID],0),1)</f>
        <v>Mill Hill</v>
      </c>
      <c r="C306" s="135" t="s">
        <v>777</v>
      </c>
      <c r="D306" t="str">
        <f>Table1323[[#This Row],[Site ID]]&amp;"-"&amp;Table1323[[#This Row],[Site Name]]</f>
        <v>MH-Mill Hill</v>
      </c>
      <c r="E306" s="93">
        <v>2683907</v>
      </c>
      <c r="F306" t="s">
        <v>447</v>
      </c>
      <c r="G306" s="109">
        <v>45753</v>
      </c>
      <c r="H306" s="109">
        <v>45695</v>
      </c>
      <c r="I306" s="9">
        <v>671.15</v>
      </c>
      <c r="J306" s="9">
        <v>33.81</v>
      </c>
      <c r="K306" s="9">
        <v>17.64</v>
      </c>
      <c r="L306" s="9">
        <v>1.65</v>
      </c>
      <c r="N306" s="273">
        <f>INDEX(Table12[],MATCH(Table11[[#This Row],[Site ID]],Table12[[#Data],[Site ID]],0),MATCH(Table11[[#Headers],[Area]],Table12[#Headers],0))</f>
        <v>2</v>
      </c>
    </row>
    <row r="307" spans="2:14" ht="14.5" x14ac:dyDescent="0.35">
      <c r="B307" t="str">
        <f>INDEX(Table12[Site Name],MATCH('2025'!C307,Table12[Site ID],0),1)</f>
        <v>Upper Northam Close</v>
      </c>
      <c r="C307" s="135" t="s">
        <v>44</v>
      </c>
      <c r="D307" t="str">
        <f>Table1323[[#This Row],[Site ID]]&amp;"-"&amp;Table1323[[#This Row],[Site Name]]</f>
        <v>UNC-Upper Northam Close</v>
      </c>
      <c r="E307" s="93">
        <v>2683908</v>
      </c>
      <c r="F307" t="s">
        <v>447</v>
      </c>
      <c r="G307" s="109">
        <v>45753</v>
      </c>
      <c r="H307" s="109">
        <v>45695</v>
      </c>
      <c r="I307" s="9">
        <v>671.18</v>
      </c>
      <c r="J307" s="9">
        <v>16.48</v>
      </c>
      <c r="K307" s="9">
        <v>8.6</v>
      </c>
      <c r="L307" s="9">
        <v>0.8</v>
      </c>
      <c r="N307" s="273">
        <f>INDEX(Table12[],MATCH(Table11[[#This Row],[Site ID]],Table12[[#Data],[Site ID]],0),MATCH(Table11[[#Headers],[Area]],Table12[#Headers],0))</f>
        <v>2</v>
      </c>
    </row>
    <row r="308" spans="2:14" ht="14.5" x14ac:dyDescent="0.35">
      <c r="B308" t="str">
        <f>INDEX(Table12[Site Name],MATCH('2025'!C308,Table12[Site ID],0),1)</f>
        <v>Bridge Road</v>
      </c>
      <c r="C308" s="135" t="s">
        <v>34</v>
      </c>
      <c r="D308" t="str">
        <f>Table1323[[#This Row],[Site ID]]&amp;"-"&amp;Table1323[[#This Row],[Site Name]]</f>
        <v>BDG-Bridge Road</v>
      </c>
      <c r="E308" s="93">
        <v>2683909</v>
      </c>
      <c r="F308" t="s">
        <v>447</v>
      </c>
      <c r="G308" s="109">
        <v>45753</v>
      </c>
      <c r="H308" s="109">
        <v>45695</v>
      </c>
      <c r="I308" s="9">
        <v>670.9</v>
      </c>
      <c r="J308" s="9">
        <v>16.82</v>
      </c>
      <c r="K308" s="9">
        <v>8.7799999999999994</v>
      </c>
      <c r="L308" s="9">
        <v>0.82</v>
      </c>
      <c r="N308" s="273">
        <f>INDEX(Table12[],MATCH(Table11[[#This Row],[Site ID]],Table12[[#Data],[Site ID]],0),MATCH(Table11[[#Headers],[Area]],Table12[#Headers],0))</f>
        <v>2</v>
      </c>
    </row>
    <row r="309" spans="2:14" ht="14.5" x14ac:dyDescent="0.35">
      <c r="B309" t="str">
        <f>INDEX(Table12[Site Name],MATCH('2025'!C309,Table12[Site ID],0),1)</f>
        <v>Bridge Road 2</v>
      </c>
      <c r="C309" s="135" t="s">
        <v>38</v>
      </c>
      <c r="D309" t="str">
        <f>Table1323[[#This Row],[Site ID]]&amp;"-"&amp;Table1323[[#This Row],[Site Name]]</f>
        <v>BDG2-Bridge Road 2</v>
      </c>
      <c r="E309" s="93">
        <v>2683910</v>
      </c>
      <c r="F309" t="s">
        <v>447</v>
      </c>
      <c r="G309" s="109">
        <v>45753</v>
      </c>
      <c r="H309" s="109">
        <v>45695</v>
      </c>
      <c r="I309" s="9">
        <v>670.83</v>
      </c>
      <c r="J309" s="9">
        <v>31.28</v>
      </c>
      <c r="K309" s="9">
        <v>16.32</v>
      </c>
      <c r="L309" s="9">
        <v>1.53</v>
      </c>
      <c r="N309" s="273">
        <f>INDEX(Table12[],MATCH(Table11[[#This Row],[Site ID]],Table12[[#Data],[Site ID]],0),MATCH(Table11[[#Headers],[Area]],Table12[#Headers],0))</f>
        <v>2</v>
      </c>
    </row>
    <row r="310" spans="2:14" ht="14.5" x14ac:dyDescent="0.35">
      <c r="B310" t="str">
        <f>INDEX(Table12[Site Name],MATCH('2025'!C310,Table12[Site ID],0),1)</f>
        <v>Oakhill 2 (Bridge)</v>
      </c>
      <c r="C310" s="135" t="s">
        <v>54</v>
      </c>
      <c r="D310" t="str">
        <f>Table1323[[#This Row],[Site ID]]&amp;"-"&amp;Table1323[[#This Row],[Site Name]]</f>
        <v>OH2-Oakhill 2 (Bridge)</v>
      </c>
      <c r="E310" s="93">
        <v>2683911</v>
      </c>
      <c r="F310" t="s">
        <v>447</v>
      </c>
      <c r="G310" s="109">
        <v>45753</v>
      </c>
      <c r="H310" s="109">
        <v>45695</v>
      </c>
      <c r="I310" s="9">
        <v>670.88</v>
      </c>
      <c r="J310" s="9">
        <v>35.21</v>
      </c>
      <c r="K310" s="9">
        <v>18.38</v>
      </c>
      <c r="L310" s="9">
        <v>1.72</v>
      </c>
      <c r="N310" s="273">
        <f>INDEX(Table12[],MATCH(Table11[[#This Row],[Site ID]],Table12[[#Data],[Site ID]],0),MATCH(Table11[[#Headers],[Area]],Table12[#Headers],0))</f>
        <v>2</v>
      </c>
    </row>
    <row r="311" spans="2:14" ht="14.5" x14ac:dyDescent="0.35">
      <c r="B311" t="str">
        <f>INDEX(Table12[Site Name],MATCH('2025'!C311,Table12[Site ID],0),1)</f>
        <v>Oakhill (Prov)</v>
      </c>
      <c r="C311" s="135" t="s">
        <v>58</v>
      </c>
      <c r="D311" t="str">
        <f>Table1323[[#This Row],[Site ID]]&amp;"-"&amp;Table1323[[#This Row],[Site Name]]</f>
        <v>OH-Oakhill (Prov)</v>
      </c>
      <c r="E311" s="93">
        <v>2683912</v>
      </c>
      <c r="F311" t="s">
        <v>447</v>
      </c>
      <c r="G311" s="109">
        <v>45753</v>
      </c>
      <c r="H311" s="109">
        <v>45695</v>
      </c>
      <c r="I311" s="9">
        <v>670.88</v>
      </c>
      <c r="J311" s="9">
        <v>23.07</v>
      </c>
      <c r="K311" s="9">
        <v>12.04</v>
      </c>
      <c r="L311" s="9">
        <v>1.1299999999999999</v>
      </c>
      <c r="N311" s="273">
        <f>INDEX(Table12[],MATCH(Table11[[#This Row],[Site ID]],Table12[[#Data],[Site ID]],0),MATCH(Table11[[#Headers],[Area]],Table12[#Headers],0))</f>
        <v>3</v>
      </c>
    </row>
    <row r="312" spans="2:14" ht="14.5" x14ac:dyDescent="0.35">
      <c r="B312" t="str">
        <f>INDEX(Table12[Site Name],MATCH('2025'!C312,Table12[Site ID],0),1)</f>
        <v>Providence Hill 2</v>
      </c>
      <c r="C312" s="135" t="s">
        <v>62</v>
      </c>
      <c r="D312" t="str">
        <f>Table1323[[#This Row],[Site ID]]&amp;"-"&amp;Table1323[[#This Row],[Site Name]]</f>
        <v>PH2-Providence Hill 2</v>
      </c>
      <c r="E312" s="93">
        <v>2683913</v>
      </c>
      <c r="F312" t="s">
        <v>447</v>
      </c>
      <c r="G312" s="109">
        <v>45753</v>
      </c>
      <c r="H312" s="109">
        <v>45695</v>
      </c>
      <c r="I312" s="9">
        <v>670.98</v>
      </c>
      <c r="J312" s="9">
        <v>31.09</v>
      </c>
      <c r="K312" s="9">
        <v>16.22</v>
      </c>
      <c r="L312" s="9">
        <v>1.52</v>
      </c>
      <c r="N312" s="273">
        <f>INDEX(Table12[],MATCH(Table11[[#This Row],[Site ID]],Table12[[#Data],[Site ID]],0),MATCH(Table11[[#Headers],[Area]],Table12[#Headers],0))</f>
        <v>3</v>
      </c>
    </row>
    <row r="313" spans="2:14" ht="14.5" x14ac:dyDescent="0.35">
      <c r="B313" t="str">
        <f>INDEX(Table12[Site Name],MATCH('2025'!C313,Table12[Site ID],0),1)</f>
        <v>Providence Hill 1</v>
      </c>
      <c r="C313" s="135" t="s">
        <v>66</v>
      </c>
      <c r="D313" t="str">
        <f>Table1323[[#This Row],[Site ID]]&amp;"-"&amp;Table1323[[#This Row],[Site Name]]</f>
        <v>PH1-Providence Hill 1</v>
      </c>
      <c r="E313" s="93">
        <v>2683914</v>
      </c>
      <c r="F313" t="s">
        <v>447</v>
      </c>
      <c r="G313" s="109">
        <v>45753</v>
      </c>
      <c r="H313" s="109">
        <v>45695</v>
      </c>
      <c r="I313" s="9">
        <v>670.97</v>
      </c>
      <c r="J313" s="9">
        <v>36.17</v>
      </c>
      <c r="K313" s="9">
        <v>18.88</v>
      </c>
      <c r="L313" s="9">
        <v>1.76</v>
      </c>
      <c r="N313" s="273">
        <f>INDEX(Table12[],MATCH(Table11[[#This Row],[Site ID]],Table12[[#Data],[Site ID]],0),MATCH(Table11[[#Headers],[Area]],Table12[#Headers],0))</f>
        <v>3</v>
      </c>
    </row>
    <row r="314" spans="2:14" ht="14.5" x14ac:dyDescent="0.35">
      <c r="B314" t="str">
        <f>INDEX(Table12[Site Name],MATCH('2025'!C314,Table12[Site ID],0),1)</f>
        <v>Providence Hill 3</v>
      </c>
      <c r="C314" s="135" t="s">
        <v>70</v>
      </c>
      <c r="D314" t="str">
        <f>Table1323[[#This Row],[Site ID]]&amp;"-"&amp;Table1323[[#This Row],[Site Name]]</f>
        <v>PH3-Providence Hill 3</v>
      </c>
      <c r="E314" s="93">
        <v>2683915</v>
      </c>
      <c r="F314" t="s">
        <v>447</v>
      </c>
      <c r="G314" s="109">
        <v>45753</v>
      </c>
      <c r="H314" s="109">
        <v>45695</v>
      </c>
      <c r="I314" s="9">
        <v>670.97</v>
      </c>
      <c r="J314" s="9">
        <v>17.98</v>
      </c>
      <c r="K314" s="9">
        <v>9.39</v>
      </c>
      <c r="L314" s="9">
        <v>0.88</v>
      </c>
      <c r="N314" s="273">
        <f>INDEX(Table12[],MATCH(Table11[[#This Row],[Site ID]],Table12[[#Data],[Site ID]],0),MATCH(Table11[[#Headers],[Area]],Table12[#Headers],0))</f>
        <v>4</v>
      </c>
    </row>
    <row r="315" spans="2:14" ht="14.5" x14ac:dyDescent="0.35">
      <c r="B315" t="str">
        <f>INDEX(Table12[Site Name],MATCH('2025'!C315,Table12[Site ID],0),1)</f>
        <v>Hamble Lane 2 (Tesco)</v>
      </c>
      <c r="C315" s="135" t="s">
        <v>74</v>
      </c>
      <c r="D315" t="str">
        <f>Table1323[[#This Row],[Site ID]]&amp;"-"&amp;Table1323[[#This Row],[Site Name]]</f>
        <v>HL2-Hamble Lane 2 (Tesco)</v>
      </c>
      <c r="E315" s="93">
        <v>2683916</v>
      </c>
      <c r="F315" t="s">
        <v>447</v>
      </c>
      <c r="G315" s="109">
        <v>45753</v>
      </c>
      <c r="H315" s="109">
        <v>45695</v>
      </c>
      <c r="I315" s="9">
        <v>671.07</v>
      </c>
      <c r="J315" s="9">
        <v>22.82</v>
      </c>
      <c r="K315" s="9">
        <v>11.91</v>
      </c>
      <c r="L315" s="9">
        <v>1.1100000000000001</v>
      </c>
      <c r="N315" s="273">
        <f>INDEX(Table12[],MATCH(Table11[[#This Row],[Site ID]],Table12[[#Data],[Site ID]],0),MATCH(Table11[[#Headers],[Area]],Table12[#Headers],0))</f>
        <v>4</v>
      </c>
    </row>
    <row r="316" spans="2:14" ht="14.5" x14ac:dyDescent="0.35">
      <c r="B316" t="str">
        <f>INDEX(Table12[Site Name],MATCH('2025'!C316,Table12[Site ID],0),1)</f>
        <v>Hamble Lane (Woodlands)</v>
      </c>
      <c r="C316" s="135" t="s">
        <v>78</v>
      </c>
      <c r="D316" t="str">
        <f>Table1323[[#This Row],[Site ID]]&amp;"-"&amp;Table1323[[#This Row],[Site Name]]</f>
        <v>HL-Hamble Lane (Woodlands)</v>
      </c>
      <c r="E316" s="93">
        <v>2683917</v>
      </c>
      <c r="F316" t="s">
        <v>447</v>
      </c>
      <c r="G316" s="109">
        <v>45753</v>
      </c>
      <c r="H316" s="109">
        <v>45695</v>
      </c>
      <c r="I316" s="9">
        <v>671.05</v>
      </c>
      <c r="J316" s="9">
        <v>23.21</v>
      </c>
      <c r="K316" s="9">
        <v>12.11</v>
      </c>
      <c r="L316" s="9">
        <v>1.1299999999999999</v>
      </c>
      <c r="N316" s="273">
        <f>INDEX(Table12[],MATCH(Table11[[#This Row],[Site ID]],Table12[[#Data],[Site ID]],0),MATCH(Table11[[#Headers],[Area]],Table12[#Headers],0))</f>
        <v>4</v>
      </c>
    </row>
    <row r="317" spans="2:14" ht="14.5" x14ac:dyDescent="0.35">
      <c r="B317" t="str">
        <f>INDEX(Table12[Site Name],MATCH('2025'!C317,Table12[Site ID],0),1)</f>
        <v>Hamble Corner Fruit Farm</v>
      </c>
      <c r="C317" s="135" t="s">
        <v>82</v>
      </c>
      <c r="D317" t="str">
        <f>Table1323[[#This Row],[Site ID]]&amp;"-"&amp;Table1323[[#This Row],[Site Name]]</f>
        <v>HCF-Hamble Corner Fruit Farm</v>
      </c>
      <c r="E317" s="93">
        <v>2683918</v>
      </c>
      <c r="F317" t="s">
        <v>447</v>
      </c>
      <c r="G317" s="109">
        <v>45753</v>
      </c>
      <c r="H317" s="109">
        <v>45695</v>
      </c>
      <c r="I317" s="9">
        <v>671.02</v>
      </c>
      <c r="J317" s="9">
        <v>26.23</v>
      </c>
      <c r="K317" s="9">
        <v>13.69</v>
      </c>
      <c r="L317" s="9">
        <v>1.28</v>
      </c>
      <c r="N317" s="273">
        <f>INDEX(Table12[],MATCH(Table11[[#This Row],[Site ID]],Table12[[#Data],[Site ID]],0),MATCH(Table11[[#Headers],[Area]],Table12[#Headers],0))</f>
        <v>4</v>
      </c>
    </row>
    <row r="318" spans="2:14" ht="14.5" x14ac:dyDescent="0.35">
      <c r="B318" t="str">
        <f>INDEX(Table12[Site Name],MATCH('2025'!C318,Table12[Site ID],0),1)</f>
        <v>Hamble Lane 4</v>
      </c>
      <c r="C318" s="135" t="s">
        <v>86</v>
      </c>
      <c r="D318" t="str">
        <f>Table1323[[#This Row],[Site ID]]&amp;"-"&amp;Table1323[[#This Row],[Site Name]]</f>
        <v>HL4-Hamble Lane 4</v>
      </c>
      <c r="E318" s="93">
        <v>2683919</v>
      </c>
      <c r="F318" t="s">
        <v>447</v>
      </c>
      <c r="G318" s="109">
        <v>45753</v>
      </c>
      <c r="H318" s="109">
        <v>45695</v>
      </c>
      <c r="I318" s="9">
        <v>671.02</v>
      </c>
      <c r="J318" s="9">
        <v>17.04</v>
      </c>
      <c r="K318" s="9">
        <v>8.89</v>
      </c>
      <c r="L318" s="9">
        <v>0.83</v>
      </c>
      <c r="N318" s="273">
        <f>INDEX(Table12[],MATCH(Table11[[#This Row],[Site ID]],Table12[[#Data],[Site ID]],0),MATCH(Table11[[#Headers],[Area]],Table12[#Headers],0))</f>
        <v>5</v>
      </c>
    </row>
    <row r="319" spans="2:14" ht="14.5" x14ac:dyDescent="0.35">
      <c r="B319" t="str">
        <f>INDEX(Table12[Site Name],MATCH('2025'!C319,Table12[Site ID],0),1)</f>
        <v>Hamble Primary School</v>
      </c>
      <c r="C319" s="135" t="s">
        <v>90</v>
      </c>
      <c r="D319" t="str">
        <f>Table1323[[#This Row],[Site ID]]&amp;"-"&amp;Table1323[[#This Row],[Site Name]]</f>
        <v>HPS-Hamble Primary School</v>
      </c>
      <c r="E319" s="93">
        <v>2683920</v>
      </c>
      <c r="F319" t="s">
        <v>447</v>
      </c>
      <c r="G319" s="109">
        <v>45753</v>
      </c>
      <c r="H319" s="109">
        <v>45695</v>
      </c>
      <c r="I319" s="9">
        <v>671.03</v>
      </c>
      <c r="J319" s="9">
        <v>18.309999999999999</v>
      </c>
      <c r="K319" s="9">
        <v>9.56</v>
      </c>
      <c r="L319" s="9">
        <v>0.89</v>
      </c>
      <c r="N319" s="273">
        <f>INDEX(Table12[],MATCH(Table11[[#This Row],[Site ID]],Table12[[#Data],[Site ID]],0),MATCH(Table11[[#Headers],[Area]],Table12[#Headers],0))</f>
        <v>5</v>
      </c>
    </row>
    <row r="320" spans="2:14" ht="14.5" x14ac:dyDescent="0.35">
      <c r="B320" t="str">
        <f>INDEX(Table12[Site Name],MATCH('2025'!C320,Table12[Site ID],0),1)</f>
        <v>Hound Parish Office</v>
      </c>
      <c r="C320" s="135" t="s">
        <v>93</v>
      </c>
      <c r="D320" t="str">
        <f>Table1323[[#This Row],[Site ID]]&amp;"-"&amp;Table1323[[#This Row],[Site Name]]</f>
        <v>HPO-Hound Parish Office</v>
      </c>
      <c r="E320" s="93">
        <v>2683921</v>
      </c>
      <c r="F320" t="s">
        <v>447</v>
      </c>
      <c r="G320" s="109">
        <v>45753</v>
      </c>
      <c r="H320" s="109">
        <v>45695</v>
      </c>
      <c r="I320" s="9">
        <v>671</v>
      </c>
      <c r="J320" s="9">
        <v>13.84</v>
      </c>
      <c r="K320" s="9">
        <v>7.22</v>
      </c>
      <c r="L320" s="9">
        <v>0.68</v>
      </c>
      <c r="N320" s="273">
        <f>INDEX(Table12[],MATCH(Table11[[#This Row],[Site ID]],Table12[[#Data],[Site ID]],0),MATCH(Table11[[#Headers],[Area]],Table12[#Headers],0))</f>
        <v>5</v>
      </c>
    </row>
    <row r="321" spans="2:14" ht="14.5" x14ac:dyDescent="0.35">
      <c r="B321" t="str">
        <f>INDEX(Table12[Site Name],MATCH('2025'!C321,Table12[Site ID],0),1)</f>
        <v>Swaythling road</v>
      </c>
      <c r="C321" s="135" t="s">
        <v>97</v>
      </c>
      <c r="D321" t="str">
        <f>Table1323[[#This Row],[Site ID]]&amp;"-"&amp;Table1323[[#This Row],[Site Name]]</f>
        <v>SWA-Swaythling road</v>
      </c>
      <c r="E321" s="93">
        <v>2683922</v>
      </c>
      <c r="F321" t="s">
        <v>447</v>
      </c>
      <c r="G321" s="109">
        <v>45753</v>
      </c>
      <c r="H321" s="109">
        <v>45695</v>
      </c>
      <c r="I321" s="9">
        <v>670.7</v>
      </c>
      <c r="J321" s="9">
        <v>22.14</v>
      </c>
      <c r="K321" s="9">
        <v>11.55</v>
      </c>
      <c r="L321" s="9">
        <v>1.08</v>
      </c>
      <c r="N321" s="273">
        <f>INDEX(Table12[],MATCH(Table11[[#This Row],[Site ID]],Table12[[#Data],[Site ID]],0),MATCH(Table11[[#Headers],[Area]],Table12[#Headers],0))</f>
        <v>5</v>
      </c>
    </row>
    <row r="322" spans="2:14" ht="14.5" x14ac:dyDescent="0.35">
      <c r="B322" t="str">
        <f>INDEX(Table12[Site Name],MATCH('2025'!C322,Table12[Site ID],0),1)</f>
        <v>Allington Lane</v>
      </c>
      <c r="C322" s="135" t="s">
        <v>26</v>
      </c>
      <c r="D322" t="str">
        <f>Table1323[[#This Row],[Site ID]]&amp;"-"&amp;Table1323[[#This Row],[Site Name]]</f>
        <v>AL-Allington Lane</v>
      </c>
      <c r="E322" s="93">
        <v>2683923</v>
      </c>
      <c r="F322" t="s">
        <v>447</v>
      </c>
      <c r="G322" s="109">
        <v>45753</v>
      </c>
      <c r="H322" s="109">
        <v>45695</v>
      </c>
      <c r="I322" s="9">
        <v>670.72</v>
      </c>
      <c r="J322" s="9">
        <v>16.96</v>
      </c>
      <c r="K322" s="9">
        <v>8.85</v>
      </c>
      <c r="L322" s="9">
        <v>0.83</v>
      </c>
      <c r="N322" s="273">
        <f>INDEX(Table12[],MATCH(Table11[[#This Row],[Site ID]],Table12[[#Data],[Site ID]],0),MATCH(Table11[[#Headers],[Area]],Table12[#Headers],0))</f>
        <v>5</v>
      </c>
    </row>
    <row r="323" spans="2:14" ht="14.5" x14ac:dyDescent="0.35">
      <c r="B323" t="str">
        <f>INDEX(Table12[Site Name],MATCH('2025'!C323,Table12[Site ID],0),1)</f>
        <v>Jukes Walk</v>
      </c>
      <c r="C323" s="135" t="s">
        <v>102</v>
      </c>
      <c r="D323" t="str">
        <f>Table1323[[#This Row],[Site ID]]&amp;"-"&amp;Table1323[[#This Row],[Site Name]]</f>
        <v>JW-Jukes Walk</v>
      </c>
      <c r="E323" s="93">
        <v>2683924</v>
      </c>
      <c r="F323" t="s">
        <v>447</v>
      </c>
      <c r="G323" s="109">
        <v>45753</v>
      </c>
      <c r="H323" s="109">
        <v>45695</v>
      </c>
      <c r="I323" s="9">
        <v>670.65</v>
      </c>
      <c r="J323" s="9">
        <v>13.25</v>
      </c>
      <c r="K323" s="9">
        <v>6.92</v>
      </c>
      <c r="L323" s="9">
        <v>0.65</v>
      </c>
      <c r="N323" s="273">
        <f>INDEX(Table12[],MATCH(Table11[[#This Row],[Site ID]],Table12[[#Data],[Site ID]],0),MATCH(Table11[[#Headers],[Area]],Table12[#Headers],0))</f>
        <v>5</v>
      </c>
    </row>
    <row r="324" spans="2:14" ht="14.5" x14ac:dyDescent="0.35">
      <c r="B324" t="str">
        <f>INDEX(Table12[Site Name],MATCH('2025'!C324,Table12[Site ID],0),1)</f>
        <v>Botley Road</v>
      </c>
      <c r="C324" s="135" t="s">
        <v>46</v>
      </c>
      <c r="D324" t="str">
        <f>Table1323[[#This Row],[Site ID]]&amp;"-"&amp;Table1323[[#This Row],[Site Name]]</f>
        <v>BOT-Botley Road</v>
      </c>
      <c r="E324" s="93">
        <v>2683925</v>
      </c>
      <c r="F324" t="s">
        <v>447</v>
      </c>
      <c r="G324" s="109">
        <v>45753</v>
      </c>
      <c r="H324" s="109">
        <v>45695</v>
      </c>
      <c r="I324" s="9">
        <v>670.65</v>
      </c>
      <c r="J324" s="9">
        <v>20.6</v>
      </c>
      <c r="K324" s="9">
        <v>10.75</v>
      </c>
      <c r="L324" s="9">
        <v>1</v>
      </c>
      <c r="N324" s="273">
        <f>INDEX(Table12[],MATCH(Table11[[#This Row],[Site ID]],Table12[[#Data],[Site ID]],0),MATCH(Table11[[#Headers],[Area]],Table12[#Headers],0))</f>
        <v>5</v>
      </c>
    </row>
    <row r="325" spans="2:14" ht="14.5" x14ac:dyDescent="0.35">
      <c r="B325" t="str">
        <f>INDEX(Table12[Site Name],MATCH('2025'!C325,Table12[Site ID],0),1)</f>
        <v>Wyvern School</v>
      </c>
      <c r="C325" s="135" t="s">
        <v>107</v>
      </c>
      <c r="D325" t="str">
        <f>Table1323[[#This Row],[Site ID]]&amp;"-"&amp;Table1323[[#This Row],[Site Name]]</f>
        <v>WYV-Wyvern School</v>
      </c>
      <c r="E325" s="93">
        <v>2683926</v>
      </c>
      <c r="F325" t="s">
        <v>447</v>
      </c>
      <c r="G325" s="109">
        <v>45753</v>
      </c>
      <c r="H325" s="109">
        <v>45695</v>
      </c>
      <c r="I325" s="9">
        <v>670.68</v>
      </c>
      <c r="J325" s="9">
        <v>22.05</v>
      </c>
      <c r="K325" s="9">
        <v>11.51</v>
      </c>
      <c r="L325" s="9">
        <v>1.08</v>
      </c>
      <c r="N325" s="273">
        <f>INDEX(Table12[],MATCH(Table11[[#This Row],[Site ID]],Table12[[#Data],[Site ID]],0),MATCH(Table11[[#Headers],[Area]],Table12[#Headers],0))</f>
        <v>5</v>
      </c>
    </row>
    <row r="326" spans="2:14" ht="14.5" x14ac:dyDescent="0.35">
      <c r="B326" t="str">
        <f>INDEX(Table12[Site Name],MATCH('2025'!C326,Table12[Site ID],0),1)</f>
        <v>Fair Oak Road/Sandy Lane</v>
      </c>
      <c r="C326" s="135" t="s">
        <v>84</v>
      </c>
      <c r="D326" t="str">
        <f>Table1323[[#This Row],[Site ID]]&amp;"-"&amp;Table1323[[#This Row],[Site Name]]</f>
        <v>FORSL-Fair Oak Road/Sandy Lane</v>
      </c>
      <c r="E326" s="93">
        <v>2683927</v>
      </c>
      <c r="F326" t="s">
        <v>447</v>
      </c>
      <c r="G326" s="109">
        <v>45753</v>
      </c>
      <c r="H326" s="109">
        <v>45695</v>
      </c>
      <c r="I326" s="9">
        <v>670.65</v>
      </c>
      <c r="J326" s="9">
        <v>20.25</v>
      </c>
      <c r="K326" s="9">
        <v>10.57</v>
      </c>
      <c r="L326" s="9">
        <v>0.99</v>
      </c>
      <c r="N326" s="273">
        <f>INDEX(Table12[],MATCH(Table11[[#This Row],[Site ID]],Table12[[#Data],[Site ID]],0),MATCH(Table11[[#Headers],[Area]],Table12[#Headers],0))</f>
        <v>5</v>
      </c>
    </row>
    <row r="327" spans="2:14" ht="14.5" x14ac:dyDescent="0.35">
      <c r="B327" t="str">
        <f>INDEX(Table12[Site Name],MATCH('2025'!C327,Table12[Site ID],0),1)</f>
        <v>Fair Oak Road</v>
      </c>
      <c r="C327" s="135" t="s">
        <v>80</v>
      </c>
      <c r="D327" t="str">
        <f>Table1323[[#This Row],[Site ID]]&amp;"-"&amp;Table1323[[#This Row],[Site Name]]</f>
        <v>FOR-Fair Oak Road</v>
      </c>
      <c r="E327" s="93">
        <v>2683928</v>
      </c>
      <c r="F327" t="s">
        <v>447</v>
      </c>
      <c r="G327" s="109">
        <v>45753</v>
      </c>
      <c r="H327" s="109">
        <v>45695</v>
      </c>
      <c r="I327" s="9">
        <v>670.67</v>
      </c>
      <c r="J327" s="9">
        <v>15.35</v>
      </c>
      <c r="K327" s="9">
        <v>8.01</v>
      </c>
      <c r="L327" s="9">
        <v>0.75</v>
      </c>
      <c r="N327" s="273">
        <f>INDEX(Table12[],MATCH(Table11[[#This Row],[Site ID]],Table12[[#Data],[Site ID]],0),MATCH(Table11[[#Headers],[Area]],Table12[#Headers],0))</f>
        <v>5</v>
      </c>
    </row>
    <row r="328" spans="2:14" ht="14.5" x14ac:dyDescent="0.35">
      <c r="B328" t="str">
        <f>INDEX(Table12[Site Name],MATCH('2025'!C328,Table12[Site ID],0),1)</f>
        <v>Bishopstoke Road</v>
      </c>
      <c r="C328" s="135" t="s">
        <v>49</v>
      </c>
      <c r="D328" t="str">
        <f>Table1323[[#This Row],[Site ID]]&amp;"-"&amp;Table1323[[#This Row],[Site Name]]</f>
        <v>BR-Bishopstoke Road</v>
      </c>
      <c r="E328" s="93">
        <v>2683929</v>
      </c>
      <c r="F328" t="s">
        <v>447</v>
      </c>
      <c r="G328" s="109">
        <v>45753</v>
      </c>
      <c r="H328" s="109">
        <v>45695</v>
      </c>
      <c r="I328" s="9">
        <v>670.68</v>
      </c>
      <c r="J328" s="9">
        <v>27.92</v>
      </c>
      <c r="K328" s="9">
        <v>14.57</v>
      </c>
      <c r="L328" s="9">
        <v>1.36</v>
      </c>
      <c r="N328" s="273">
        <f>INDEX(Table12[],MATCH(Table11[[#This Row],[Site ID]],Table12[[#Data],[Site ID]],0),MATCH(Table11[[#Headers],[Area]],Table12[#Headers],0))</f>
        <v>5</v>
      </c>
    </row>
    <row r="329" spans="2:14" ht="14.5" x14ac:dyDescent="0.35">
      <c r="B329" t="str">
        <f>INDEX(Table12[Site Name],MATCH('2025'!C329,Table12[Site ID],0),1)</f>
        <v>Bishopstoke Road 2</v>
      </c>
      <c r="C329" s="135" t="s">
        <v>52</v>
      </c>
      <c r="D329" t="str">
        <f>Table1323[[#This Row],[Site ID]]&amp;"-"&amp;Table1323[[#This Row],[Site Name]]</f>
        <v>BR2-Bishopstoke Road 2</v>
      </c>
      <c r="E329" s="93">
        <v>2683930</v>
      </c>
      <c r="F329" t="s">
        <v>447</v>
      </c>
      <c r="G329" s="109">
        <v>45753</v>
      </c>
      <c r="H329" s="109">
        <v>45695</v>
      </c>
      <c r="I329" s="9">
        <v>670.7</v>
      </c>
      <c r="J329" s="9">
        <v>22.59</v>
      </c>
      <c r="K329" s="9">
        <v>11.79</v>
      </c>
      <c r="L329" s="9">
        <v>1.1000000000000001</v>
      </c>
      <c r="N329" s="273">
        <f>INDEX(Table12[],MATCH(Table11[[#This Row],[Site ID]],Table12[[#Data],[Site ID]],0),MATCH(Table11[[#Headers],[Area]],Table12[#Headers],0))</f>
        <v>6</v>
      </c>
    </row>
    <row r="330" spans="2:14" ht="14.5" x14ac:dyDescent="0.35">
      <c r="B330" t="str">
        <f>INDEX(Table12[Site Name],MATCH('2025'!C330,Table12[Site ID],0),1)</f>
        <v>Twyford Road</v>
      </c>
      <c r="C330" s="135" t="s">
        <v>118</v>
      </c>
      <c r="D330" t="str">
        <f>Table1323[[#This Row],[Site ID]]&amp;"-"&amp;Table1323[[#This Row],[Site Name]]</f>
        <v>TWY-Twyford Road</v>
      </c>
      <c r="E330" s="93">
        <v>2683931</v>
      </c>
      <c r="F330" t="s">
        <v>447</v>
      </c>
      <c r="G330" s="109">
        <v>45783</v>
      </c>
      <c r="H330" s="109">
        <v>45695</v>
      </c>
      <c r="I330" s="9">
        <v>646.25</v>
      </c>
      <c r="J330" s="9">
        <v>17.440000000000001</v>
      </c>
      <c r="K330" s="9">
        <v>9.1</v>
      </c>
      <c r="L330" s="9">
        <v>0.82</v>
      </c>
      <c r="N330" s="273">
        <f>INDEX(Table12[],MATCH(Table11[[#This Row],[Site ID]],Table12[[#Data],[Site ID]],0),MATCH(Table11[[#Headers],[Area]],Table12[#Headers],0))</f>
        <v>6</v>
      </c>
    </row>
    <row r="331" spans="2:14" ht="14.5" x14ac:dyDescent="0.35">
      <c r="B331" t="str">
        <f>INDEX(Table12[Site Name],MATCH('2025'!C331,Table12[Site ID],0),1)</f>
        <v>Mill Street</v>
      </c>
      <c r="C331" s="135" t="s">
        <v>122</v>
      </c>
      <c r="D331" t="str">
        <f>Table1323[[#This Row],[Site ID]]&amp;"-"&amp;Table1323[[#This Row],[Site Name]]</f>
        <v>MS-Mill Street</v>
      </c>
      <c r="E331" s="93">
        <v>2683932</v>
      </c>
      <c r="F331" t="s">
        <v>447</v>
      </c>
      <c r="G331" s="109">
        <v>45753</v>
      </c>
      <c r="H331" s="109">
        <v>45695</v>
      </c>
      <c r="I331" s="9">
        <v>670.73</v>
      </c>
      <c r="J331" s="9">
        <v>19.02</v>
      </c>
      <c r="K331" s="9">
        <v>9.92</v>
      </c>
      <c r="L331" s="9">
        <v>0.93</v>
      </c>
      <c r="N331" s="273">
        <f>INDEX(Table12[],MATCH(Table11[[#This Row],[Site ID]],Table12[[#Data],[Site ID]],0),MATCH(Table11[[#Headers],[Area]],Table12[#Headers],0))</f>
        <v>6</v>
      </c>
    </row>
    <row r="332" spans="2:14" ht="14.5" x14ac:dyDescent="0.35">
      <c r="B332" t="str">
        <f>INDEX(Table12[Site Name],MATCH('2025'!C332,Table12[Site ID],0),1)</f>
        <v>Campbell Road 4</v>
      </c>
      <c r="C332" s="135" t="s">
        <v>72</v>
      </c>
      <c r="D332" t="str">
        <f>Table1323[[#This Row],[Site ID]]&amp;"-"&amp;Table1323[[#This Row],[Site Name]]</f>
        <v>CR4-Campbell Road 4</v>
      </c>
      <c r="E332" s="93">
        <v>2683933</v>
      </c>
      <c r="F332" t="s">
        <v>447</v>
      </c>
      <c r="G332" s="109">
        <v>45753</v>
      </c>
      <c r="H332" s="109">
        <v>45695</v>
      </c>
      <c r="I332" s="9">
        <v>670.73</v>
      </c>
      <c r="J332" s="9">
        <v>23.22</v>
      </c>
      <c r="K332" s="9">
        <v>12.12</v>
      </c>
      <c r="L332" s="9">
        <v>1.1299999999999999</v>
      </c>
      <c r="N332" s="273">
        <f>INDEX(Table12[],MATCH(Table11[[#This Row],[Site ID]],Table12[[#Data],[Site ID]],0),MATCH(Table11[[#Headers],[Area]],Table12[#Headers],0))</f>
        <v>6</v>
      </c>
    </row>
    <row r="333" spans="2:14" ht="14.5" x14ac:dyDescent="0.35">
      <c r="B333" t="str">
        <f>INDEX(Table12[Site Name],MATCH('2025'!C333,Table12[Site ID],0),1)</f>
        <v>Campbell Road 3</v>
      </c>
      <c r="C333" s="135" t="s">
        <v>68</v>
      </c>
      <c r="D333" t="str">
        <f>Table1323[[#This Row],[Site ID]]&amp;"-"&amp;Table1323[[#This Row],[Site Name]]</f>
        <v>CR3-Campbell Road 3</v>
      </c>
      <c r="E333" s="93">
        <v>2683934</v>
      </c>
      <c r="F333" t="s">
        <v>447</v>
      </c>
      <c r="G333" s="109">
        <v>45753</v>
      </c>
      <c r="H333" s="109">
        <v>45695</v>
      </c>
      <c r="I333" s="9">
        <v>670.73</v>
      </c>
      <c r="J333" s="9">
        <v>11.73</v>
      </c>
      <c r="K333" s="9">
        <v>6.12</v>
      </c>
      <c r="L333" s="9">
        <v>0.56999999999999995</v>
      </c>
      <c r="N333" s="273">
        <f>INDEX(Table12[],MATCH(Table11[[#This Row],[Site ID]],Table12[[#Data],[Site ID]],0),MATCH(Table11[[#Headers],[Area]],Table12[#Headers],0))</f>
        <v>6</v>
      </c>
    </row>
    <row r="334" spans="2:14" ht="14.5" x14ac:dyDescent="0.35">
      <c r="B334" t="str">
        <f>INDEX(Table12[Site Name],MATCH('2025'!C334,Table12[Site ID],0),1)</f>
        <v>Campbell Road</v>
      </c>
      <c r="C334" s="135" t="s">
        <v>64</v>
      </c>
      <c r="D334" t="str">
        <f>Table1323[[#This Row],[Site ID]]&amp;"-"&amp;Table1323[[#This Row],[Site Name]]</f>
        <v>CR-Campbell Road</v>
      </c>
      <c r="E334" s="93">
        <v>2683935</v>
      </c>
      <c r="F334" t="s">
        <v>447</v>
      </c>
      <c r="G334" s="109">
        <v>45753</v>
      </c>
      <c r="H334" s="109">
        <v>45695</v>
      </c>
      <c r="I334" s="9">
        <v>670.75</v>
      </c>
      <c r="J334" s="9">
        <v>29.56</v>
      </c>
      <c r="K334" s="9">
        <v>15.43</v>
      </c>
      <c r="L334" s="9">
        <v>1.44</v>
      </c>
      <c r="N334" s="273">
        <f>INDEX(Table12[],MATCH(Table11[[#This Row],[Site ID]],Table12[[#Data],[Site ID]],0),MATCH(Table11[[#Headers],[Area]],Table12[#Headers],0))</f>
        <v>6</v>
      </c>
    </row>
    <row r="335" spans="2:14" ht="14.5" x14ac:dyDescent="0.35">
      <c r="B335" t="str">
        <f>INDEX(Table12[Site Name],MATCH('2025'!C335,Table12[Site ID],0),1)</f>
        <v>Southampton Road Analyser (A)</v>
      </c>
      <c r="C335" s="135" t="s">
        <v>135</v>
      </c>
      <c r="D335" t="str">
        <f>Table1323[[#This Row],[Site ID]]&amp;"-"&amp;Table1323[[#This Row],[Site Name]]</f>
        <v>SRAN(A)-Southampton Road Analyser (A)</v>
      </c>
      <c r="E335" s="93">
        <v>2683936</v>
      </c>
      <c r="F335" t="s">
        <v>447</v>
      </c>
      <c r="G335" s="109">
        <v>45753</v>
      </c>
      <c r="H335" s="109">
        <v>45695</v>
      </c>
      <c r="I335" s="9">
        <v>670.72</v>
      </c>
      <c r="J335" s="9">
        <v>26.09</v>
      </c>
      <c r="K335" s="9">
        <v>13.62</v>
      </c>
      <c r="L335" s="9">
        <v>1.27</v>
      </c>
      <c r="N335" s="273">
        <f>INDEX(Table12[],MATCH(Table11[[#This Row],[Site ID]],Table12[[#Data],[Site ID]],0),MATCH(Table11[[#Headers],[Area]],Table12[#Headers],0))</f>
        <v>6</v>
      </c>
    </row>
    <row r="336" spans="2:14" ht="14.5" x14ac:dyDescent="0.35">
      <c r="B336" t="str">
        <f>INDEX(Table12[Site Name],MATCH('2025'!C336,Table12[Site ID],0),1)</f>
        <v>Southampton Road Analyser (B)</v>
      </c>
      <c r="C336" s="135" t="s">
        <v>138</v>
      </c>
      <c r="D336" t="str">
        <f>Table1323[[#This Row],[Site ID]]&amp;"-"&amp;Table1323[[#This Row],[Site Name]]</f>
        <v>SRAN(B)-Southampton Road Analyser (B)</v>
      </c>
      <c r="E336" s="93">
        <v>2683937</v>
      </c>
      <c r="F336" t="s">
        <v>447</v>
      </c>
      <c r="G336" s="109">
        <v>45753</v>
      </c>
      <c r="H336" s="109">
        <v>45695</v>
      </c>
      <c r="I336" s="9">
        <v>670.72</v>
      </c>
      <c r="J336" s="9">
        <v>26.24</v>
      </c>
      <c r="K336" s="9">
        <v>13.69</v>
      </c>
      <c r="L336" s="9">
        <v>1.28</v>
      </c>
      <c r="N336" s="273">
        <f>INDEX(Table12[],MATCH(Table11[[#This Row],[Site ID]],Table12[[#Data],[Site ID]],0),MATCH(Table11[[#Headers],[Area]],Table12[#Headers],0))</f>
        <v>6</v>
      </c>
    </row>
    <row r="337" spans="2:14" ht="14.5" x14ac:dyDescent="0.35">
      <c r="B337" t="str">
        <f>INDEX(Table12[Site Name],MATCH('2025'!C337,Table12[Site ID],0),1)</f>
        <v>Southampton Road Analyser (C)</v>
      </c>
      <c r="C337" s="135" t="s">
        <v>141</v>
      </c>
      <c r="D337" t="str">
        <f>Table1323[[#This Row],[Site ID]]&amp;"-"&amp;Table1323[[#This Row],[Site Name]]</f>
        <v>SRAN(C)-Southampton Road Analyser (C)</v>
      </c>
      <c r="E337" s="93">
        <v>2683938</v>
      </c>
      <c r="F337" t="s">
        <v>447</v>
      </c>
      <c r="G337" s="109">
        <v>45753</v>
      </c>
      <c r="H337" s="109">
        <v>45695</v>
      </c>
      <c r="I337" s="9">
        <v>670.72</v>
      </c>
      <c r="J337" s="9">
        <v>23.45</v>
      </c>
      <c r="K337" s="9">
        <v>12.24</v>
      </c>
      <c r="L337" s="9">
        <v>1.1399999999999999</v>
      </c>
      <c r="N337" s="273">
        <f>INDEX(Table12[],MATCH(Table11[[#This Row],[Site ID]],Table12[[#Data],[Site ID]],0),MATCH(Table11[[#Headers],[Area]],Table12[#Headers],0))</f>
        <v>6</v>
      </c>
    </row>
    <row r="338" spans="2:14" ht="14.5" x14ac:dyDescent="0.35">
      <c r="B338" t="str">
        <f>INDEX(Table12[Site Name],MATCH('2025'!C338,Table12[Site ID],0),1)</f>
        <v>Chestnut Avenue</v>
      </c>
      <c r="C338" s="135" t="s">
        <v>56</v>
      </c>
      <c r="D338" t="str">
        <f>Table1323[[#This Row],[Site ID]]&amp;"-"&amp;Table1323[[#This Row],[Site Name]]</f>
        <v>CA-Chestnut Avenue</v>
      </c>
      <c r="E338" s="93">
        <v>2683939</v>
      </c>
      <c r="F338" t="s">
        <v>447</v>
      </c>
      <c r="G338" s="109">
        <v>45753</v>
      </c>
      <c r="H338" s="109">
        <v>45695</v>
      </c>
      <c r="I338" s="9">
        <v>670.73</v>
      </c>
      <c r="J338" s="9">
        <v>19.55</v>
      </c>
      <c r="K338" s="9">
        <v>10.199999999999999</v>
      </c>
      <c r="L338" s="9">
        <v>0.95</v>
      </c>
      <c r="N338" s="273">
        <f>INDEX(Table12[],MATCH(Table11[[#This Row],[Site ID]],Table12[[#Data],[Site ID]],0),MATCH(Table11[[#Headers],[Area]],Table12[#Headers],0))</f>
        <v>6</v>
      </c>
    </row>
    <row r="339" spans="2:14" ht="14.5" x14ac:dyDescent="0.35">
      <c r="B339" t="str">
        <f>INDEX(Table12[Site Name],MATCH('2025'!C339,Table12[Site ID],0),1)</f>
        <v>Southampton Road 1</v>
      </c>
      <c r="C339" s="135" t="s">
        <v>149</v>
      </c>
      <c r="D339" t="str">
        <f>Table1323[[#This Row],[Site ID]]&amp;"-"&amp;Table1323[[#This Row],[Site Name]]</f>
        <v>SR1-Southampton Road 1</v>
      </c>
      <c r="E339" s="93">
        <v>2683940</v>
      </c>
      <c r="F339" t="s">
        <v>447</v>
      </c>
      <c r="G339" s="109">
        <v>45783</v>
      </c>
      <c r="H339" s="109">
        <v>45695</v>
      </c>
      <c r="I339" s="9">
        <v>646.62</v>
      </c>
      <c r="J339" s="9">
        <v>35.32</v>
      </c>
      <c r="K339" s="9">
        <v>18.440000000000001</v>
      </c>
      <c r="L339" s="9">
        <v>1.66</v>
      </c>
      <c r="N339" s="273">
        <f>INDEX(Table12[],MATCH(Table11[[#This Row],[Site ID]],Table12[[#Data],[Site ID]],0),MATCH(Table11[[#Headers],[Area]],Table12[#Headers],0))</f>
        <v>6</v>
      </c>
    </row>
    <row r="340" spans="2:14" ht="14.5" x14ac:dyDescent="0.35">
      <c r="B340" t="str">
        <f>INDEX(Table12[Site Name],MATCH('2025'!C340,Table12[Site ID],0),1)</f>
        <v>Southampton Road 2</v>
      </c>
      <c r="C340" s="135" t="s">
        <v>152</v>
      </c>
      <c r="D340" t="str">
        <f>Table1323[[#This Row],[Site ID]]&amp;"-"&amp;Table1323[[#This Row],[Site Name]]</f>
        <v>SR2-Southampton Road 2</v>
      </c>
      <c r="E340" s="93">
        <v>2683941</v>
      </c>
      <c r="F340" t="s">
        <v>447</v>
      </c>
      <c r="G340" s="109">
        <v>45753</v>
      </c>
      <c r="H340" s="109">
        <v>45695</v>
      </c>
      <c r="I340" s="9">
        <v>670.75</v>
      </c>
      <c r="J340" s="9">
        <v>28.68</v>
      </c>
      <c r="K340" s="9">
        <v>14.97</v>
      </c>
      <c r="L340" s="9">
        <v>1.4</v>
      </c>
      <c r="N340" s="273">
        <f>INDEX(Table12[],MATCH(Table11[[#This Row],[Site ID]],Table12[[#Data],[Site ID]],0),MATCH(Table11[[#Headers],[Area]],Table12[#Headers],0))</f>
        <v>6</v>
      </c>
    </row>
    <row r="341" spans="2:14" ht="14.5" x14ac:dyDescent="0.35">
      <c r="B341" t="str">
        <f>INDEX(Table12[Site Name],MATCH('2025'!C341,Table12[Site ID],0),1)</f>
        <v>The Point (A)</v>
      </c>
      <c r="C341" s="135" t="s">
        <v>156</v>
      </c>
      <c r="D341" t="str">
        <f>Table1323[[#This Row],[Site ID]]&amp;"-"&amp;Table1323[[#This Row],[Site Name]]</f>
        <v>TP(A)-The Point (A)</v>
      </c>
      <c r="E341" s="93">
        <v>2683942</v>
      </c>
      <c r="F341" t="s">
        <v>447</v>
      </c>
      <c r="G341" s="109">
        <v>45753</v>
      </c>
      <c r="H341" s="109">
        <v>45695</v>
      </c>
      <c r="I341" s="9">
        <v>670.67</v>
      </c>
      <c r="J341" s="9">
        <v>16.170000000000002</v>
      </c>
      <c r="K341" s="9">
        <v>8.44</v>
      </c>
      <c r="L341" s="9">
        <v>0.79</v>
      </c>
      <c r="N341" s="273">
        <f>INDEX(Table12[],MATCH(Table11[[#This Row],[Site ID]],Table12[[#Data],[Site ID]],0),MATCH(Table11[[#Headers],[Area]],Table12[#Headers],0))</f>
        <v>6</v>
      </c>
    </row>
    <row r="342" spans="2:14" ht="14.5" x14ac:dyDescent="0.35">
      <c r="B342" t="str">
        <f>INDEX(Table12[Site Name],MATCH('2025'!C342,Table12[Site ID],0),1)</f>
        <v>The Point (B)</v>
      </c>
      <c r="C342" s="135" t="s">
        <v>159</v>
      </c>
      <c r="D342" t="str">
        <f>Table1323[[#This Row],[Site ID]]&amp;"-"&amp;Table1323[[#This Row],[Site Name]]</f>
        <v>TP(B)-The Point (B)</v>
      </c>
      <c r="E342" s="93">
        <v>2683943</v>
      </c>
      <c r="F342" t="s">
        <v>447</v>
      </c>
      <c r="G342" s="109">
        <v>45753</v>
      </c>
      <c r="H342" s="109">
        <v>45695</v>
      </c>
      <c r="I342" s="9">
        <v>670.67</v>
      </c>
      <c r="J342" s="9">
        <v>14.91</v>
      </c>
      <c r="K342" s="9">
        <v>7.78</v>
      </c>
      <c r="L342" s="9">
        <v>0.73</v>
      </c>
      <c r="N342" s="273">
        <f>INDEX(Table12[],MATCH(Table11[[#This Row],[Site ID]],Table12[[#Data],[Site ID]],0),MATCH(Table11[[#Headers],[Area]],Table12[#Headers],0))</f>
        <v>6</v>
      </c>
    </row>
    <row r="343" spans="2:14" ht="14.5" x14ac:dyDescent="0.35">
      <c r="B343" t="str">
        <f>INDEX(Table12[Site Name],MATCH('2025'!C343,Table12[Site ID],0),1)</f>
        <v>The Point (C)</v>
      </c>
      <c r="C343" s="135" t="s">
        <v>162</v>
      </c>
      <c r="D343" t="str">
        <f>Table1323[[#This Row],[Site ID]]&amp;"-"&amp;Table1323[[#This Row],[Site Name]]</f>
        <v>TP(C)-The Point (C)</v>
      </c>
      <c r="E343" s="93">
        <v>2683944</v>
      </c>
      <c r="F343" t="s">
        <v>447</v>
      </c>
      <c r="G343" s="109">
        <v>45753</v>
      </c>
      <c r="H343" s="109">
        <v>45695</v>
      </c>
      <c r="I343" s="9">
        <v>670.67</v>
      </c>
      <c r="J343" s="9">
        <v>16.170000000000002</v>
      </c>
      <c r="K343" s="9">
        <v>8.44</v>
      </c>
      <c r="L343" s="9">
        <v>0.79</v>
      </c>
      <c r="N343" s="273">
        <f>INDEX(Table12[],MATCH(Table11[[#This Row],[Site ID]],Table12[[#Data],[Site ID]],0),MATCH(Table11[[#Headers],[Area]],Table12[#Headers],0))</f>
        <v>7</v>
      </c>
    </row>
    <row r="344" spans="2:14" ht="14.5" x14ac:dyDescent="0.35">
      <c r="B344" t="str">
        <f>INDEX(Table12[Site Name],MATCH('2025'!C344,Table12[Site ID],0),1)</f>
        <v>leigh road/Pluto Road</v>
      </c>
      <c r="C344" s="135" t="s">
        <v>124</v>
      </c>
      <c r="D344" t="str">
        <f>Table1323[[#This Row],[Site ID]]&amp;"-"&amp;Table1323[[#This Row],[Site Name]]</f>
        <v>LRPR-leigh road/Pluto Road</v>
      </c>
      <c r="E344" s="93">
        <v>2683945</v>
      </c>
      <c r="F344" t="s">
        <v>447</v>
      </c>
      <c r="G344" s="109">
        <v>45753</v>
      </c>
      <c r="H344" s="109">
        <v>45695</v>
      </c>
      <c r="I344" s="9">
        <v>670.65</v>
      </c>
      <c r="J344" s="9">
        <v>17.440000000000001</v>
      </c>
      <c r="K344" s="9">
        <v>9.1</v>
      </c>
      <c r="L344" s="9">
        <v>0.85</v>
      </c>
      <c r="N344" s="273">
        <f>INDEX(Table12[],MATCH(Table11[[#This Row],[Site ID]],Table12[[#Data],[Site ID]],0),MATCH(Table11[[#Headers],[Area]],Table12[#Headers],0))</f>
        <v>7</v>
      </c>
    </row>
    <row r="345" spans="2:14" ht="14.5" x14ac:dyDescent="0.35">
      <c r="B345" t="str">
        <f>INDEX(Table12[Site Name],MATCH('2025'!C345,Table12[Site ID],0),1)</f>
        <v>Oxburgh Close</v>
      </c>
      <c r="C345" s="135" t="s">
        <v>143</v>
      </c>
      <c r="D345" t="str">
        <f>Table1323[[#This Row],[Site ID]]&amp;"-"&amp;Table1323[[#This Row],[Site Name]]</f>
        <v>OX-Oxburgh Close</v>
      </c>
      <c r="E345" s="93">
        <v>2683946</v>
      </c>
      <c r="F345" t="s">
        <v>447</v>
      </c>
      <c r="G345" s="109">
        <v>45753</v>
      </c>
      <c r="H345" s="109">
        <v>45695</v>
      </c>
      <c r="I345" s="9">
        <v>670.68</v>
      </c>
      <c r="J345" s="9">
        <v>9.07</v>
      </c>
      <c r="K345" s="9">
        <v>4.7300000000000004</v>
      </c>
      <c r="L345" s="9">
        <v>0.44</v>
      </c>
      <c r="N345" s="273">
        <f>INDEX(Table12[],MATCH(Table11[[#This Row],[Site ID]],Table12[[#Data],[Site ID]],0),MATCH(Table11[[#Headers],[Area]],Table12[#Headers],0))</f>
        <v>8</v>
      </c>
    </row>
    <row r="346" spans="2:14" ht="14.5" x14ac:dyDescent="0.35">
      <c r="B346" t="str">
        <f>INDEX(Table12[Site Name],MATCH('2025'!C346,Table12[Site ID],0),1)</f>
        <v>Hadleigh Gardens</v>
      </c>
      <c r="C346" s="135" t="s">
        <v>95</v>
      </c>
      <c r="D346" t="str">
        <f>Table1323[[#This Row],[Site ID]]&amp;"-"&amp;Table1323[[#This Row],[Site Name]]</f>
        <v>HG-Hadleigh Gardens</v>
      </c>
      <c r="E346" s="93">
        <v>2683947</v>
      </c>
      <c r="F346" t="s">
        <v>447</v>
      </c>
      <c r="G346" s="109">
        <v>45753</v>
      </c>
      <c r="H346" s="109">
        <v>45695</v>
      </c>
      <c r="I346" s="9">
        <v>670.7</v>
      </c>
      <c r="J346" s="9">
        <v>10.69</v>
      </c>
      <c r="K346" s="9">
        <v>5.58</v>
      </c>
      <c r="L346" s="9">
        <v>0.52</v>
      </c>
      <c r="N346" s="273">
        <f>INDEX(Table12[],MATCH(Table11[[#This Row],[Site ID]],Table12[[#Data],[Site ID]],0),MATCH(Table11[[#Headers],[Area]],Table12[#Headers],0))</f>
        <v>8</v>
      </c>
    </row>
    <row r="347" spans="2:14" ht="14.5" x14ac:dyDescent="0.35">
      <c r="B347" t="str">
        <f>INDEX(Table12[Site Name],MATCH('2025'!C347,Table12[Site ID],0),1)</f>
        <v>Woodside Avenue</v>
      </c>
      <c r="C347" s="135" t="s">
        <v>175</v>
      </c>
      <c r="D347" t="str">
        <f>Table1323[[#This Row],[Site ID]]&amp;"-"&amp;Table1323[[#This Row],[Site Name]]</f>
        <v>WA-Woodside Avenue</v>
      </c>
      <c r="E347" s="93">
        <v>2683948</v>
      </c>
      <c r="F347" t="s">
        <v>447</v>
      </c>
      <c r="G347" s="109">
        <v>45753</v>
      </c>
      <c r="H347" s="109">
        <v>45695</v>
      </c>
      <c r="I347" s="9">
        <v>671.73</v>
      </c>
      <c r="J347" s="9">
        <v>22.49</v>
      </c>
      <c r="K347" s="9">
        <v>11.74</v>
      </c>
      <c r="L347" s="9">
        <v>1.1000000000000001</v>
      </c>
      <c r="N347" s="273">
        <f>INDEX(Table12[],MATCH(Table11[[#This Row],[Site ID]],Table12[[#Data],[Site ID]],0),MATCH(Table11[[#Headers],[Area]],Table12[#Headers],0))</f>
        <v>8</v>
      </c>
    </row>
    <row r="348" spans="2:14" ht="14.5" x14ac:dyDescent="0.35">
      <c r="B348" t="str">
        <f>INDEX(Table12[Site Name],MATCH('2025'!C348,Table12[Site ID],0),1)</f>
        <v>Belmont Road</v>
      </c>
      <c r="C348" s="135" t="s">
        <v>42</v>
      </c>
      <c r="D348" t="str">
        <f>Table1323[[#This Row],[Site ID]]&amp;"-"&amp;Table1323[[#This Row],[Site Name]]</f>
        <v>BEL-Belmont Road</v>
      </c>
      <c r="E348" s="93">
        <v>2683949</v>
      </c>
      <c r="F348" t="s">
        <v>447</v>
      </c>
      <c r="G348" s="109">
        <v>45753</v>
      </c>
      <c r="H348" s="109">
        <v>45695</v>
      </c>
      <c r="I348" s="9">
        <v>670.75</v>
      </c>
      <c r="J348" s="9">
        <v>14.58</v>
      </c>
      <c r="K348" s="9">
        <v>7.61</v>
      </c>
      <c r="L348" s="9">
        <v>0.71</v>
      </c>
      <c r="N348" s="273">
        <f>INDEX(Table12[],MATCH(Table11[[#This Row],[Site ID]],Table12[[#Data],[Site ID]],0),MATCH(Table11[[#Headers],[Area]],Table12[#Headers],0))</f>
        <v>8</v>
      </c>
    </row>
    <row r="349" spans="2:14" ht="14.5" x14ac:dyDescent="0.35">
      <c r="B349" t="str">
        <f>INDEX(Table12[Site Name],MATCH('2025'!C349,Table12[Site ID],0),1)</f>
        <v>Leigh Road/J13</v>
      </c>
      <c r="C349" s="135" t="s">
        <v>120</v>
      </c>
      <c r="D349" t="str">
        <f>Table1323[[#This Row],[Site ID]]&amp;"-"&amp;Table1323[[#This Row],[Site Name]]</f>
        <v>LR13-Leigh Road/J13</v>
      </c>
      <c r="E349" s="93">
        <v>2683950</v>
      </c>
      <c r="F349" t="s">
        <v>447</v>
      </c>
      <c r="G349" s="109">
        <v>45753</v>
      </c>
      <c r="H349" s="109">
        <v>45695</v>
      </c>
      <c r="I349" s="9">
        <v>670.78</v>
      </c>
      <c r="J349" s="9">
        <v>29.68</v>
      </c>
      <c r="K349" s="9">
        <v>15.49</v>
      </c>
      <c r="L349" s="9">
        <v>1.45</v>
      </c>
      <c r="N349" s="273">
        <f>INDEX(Table12[],MATCH(Table11[[#This Row],[Site ID]],Table12[[#Data],[Site ID]],0),MATCH(Table11[[#Headers],[Area]],Table12[#Headers],0))</f>
        <v>1</v>
      </c>
    </row>
    <row r="350" spans="2:14" ht="14.5" x14ac:dyDescent="0.35">
      <c r="B350" t="str">
        <f>INDEX(Table12[Site Name],MATCH('2025'!C350,Table12[Site ID],0),1)</f>
        <v>Steele Close (A)</v>
      </c>
      <c r="C350" s="135" t="s">
        <v>167</v>
      </c>
      <c r="D350" t="str">
        <f>Table1323[[#This Row],[Site ID]]&amp;"-"&amp;Table1323[[#This Row],[Site Name]]</f>
        <v>SC(A)-Steele Close (A)</v>
      </c>
      <c r="E350" s="93">
        <v>2683951</v>
      </c>
      <c r="F350" t="s">
        <v>447</v>
      </c>
      <c r="G350" s="109">
        <v>45753</v>
      </c>
      <c r="H350" s="109">
        <v>45695</v>
      </c>
      <c r="I350" s="9">
        <v>670.72</v>
      </c>
      <c r="J350" s="9">
        <v>15.55</v>
      </c>
      <c r="K350" s="9">
        <v>8.1199999999999992</v>
      </c>
      <c r="L350" s="9">
        <v>0.76</v>
      </c>
      <c r="N350" s="273">
        <f>INDEX(Table12[],MATCH(Table11[[#This Row],[Site ID]],Table12[[#Data],[Site ID]],0),MATCH(Table11[[#Headers],[Area]],Table12[#Headers],0))</f>
        <v>1</v>
      </c>
    </row>
    <row r="351" spans="2:14" ht="14.5" x14ac:dyDescent="0.35">
      <c r="B351" t="str">
        <f>INDEX(Table12[Site Name],MATCH('2025'!C351,Table12[Site ID],0),1)</f>
        <v>Steele Close (B)</v>
      </c>
      <c r="C351" s="135" t="s">
        <v>170</v>
      </c>
      <c r="D351" t="str">
        <f>Table1323[[#This Row],[Site ID]]&amp;"-"&amp;Table1323[[#This Row],[Site Name]]</f>
        <v>SC(B)-Steele Close (B)</v>
      </c>
      <c r="E351" s="93">
        <v>2683952</v>
      </c>
      <c r="F351" t="s">
        <v>447</v>
      </c>
      <c r="G351" s="109">
        <v>45753</v>
      </c>
      <c r="H351" s="109">
        <v>45695</v>
      </c>
      <c r="I351" s="9">
        <v>670.72</v>
      </c>
      <c r="J351" s="9">
        <v>15.02</v>
      </c>
      <c r="K351" s="9">
        <v>7.84</v>
      </c>
      <c r="L351" s="9">
        <v>0.73</v>
      </c>
      <c r="N351" s="273">
        <f>INDEX(Table12[],MATCH(Table11[[#This Row],[Site ID]],Table12[[#Data],[Site ID]],0),MATCH(Table11[[#Headers],[Area]],Table12[#Headers],0))</f>
        <v>1</v>
      </c>
    </row>
    <row r="352" spans="2:14" ht="14.5" x14ac:dyDescent="0.35">
      <c r="B352" t="str">
        <f>INDEX(Table12[Site Name],MATCH('2025'!C352,Table12[Site ID],0),1)</f>
        <v>Steele Close (C)</v>
      </c>
      <c r="C352" s="135" t="s">
        <v>173</v>
      </c>
      <c r="D352" t="str">
        <f>Table1323[[#This Row],[Site ID]]&amp;"-"&amp;Table1323[[#This Row],[Site Name]]</f>
        <v>SC(C)-Steele Close (C)</v>
      </c>
      <c r="E352" s="93">
        <v>2683953</v>
      </c>
      <c r="F352" t="s">
        <v>447</v>
      </c>
      <c r="G352" s="109">
        <v>45753</v>
      </c>
      <c r="H352" s="109">
        <v>45695</v>
      </c>
      <c r="I352" s="9">
        <v>670.72</v>
      </c>
      <c r="J352" s="9">
        <v>15.49</v>
      </c>
      <c r="K352" s="9">
        <v>8.08</v>
      </c>
      <c r="L352" s="9">
        <v>0.76</v>
      </c>
      <c r="N352" s="273">
        <f>INDEX(Table12[],MATCH(Table11[[#This Row],[Site ID]],Table12[[#Data],[Site ID]],0),MATCH(Table11[[#Headers],[Area]],Table12[#Headers],0))</f>
        <v>1</v>
      </c>
    </row>
    <row r="353" spans="2:14" ht="14.5" x14ac:dyDescent="0.35">
      <c r="B353" t="str">
        <f>INDEX(Table12[Site Name],MATCH('2025'!C353,Table12[Site ID],0),1)</f>
        <v>Medina Close</v>
      </c>
      <c r="C353" s="135" t="s">
        <v>127</v>
      </c>
      <c r="D353" t="str">
        <f>Table1323[[#This Row],[Site ID]]&amp;"-"&amp;Table1323[[#This Row],[Site Name]]</f>
        <v>MC-Medina Close</v>
      </c>
      <c r="E353" s="93">
        <v>2683954</v>
      </c>
      <c r="F353" t="s">
        <v>447</v>
      </c>
      <c r="G353" s="109">
        <v>45753</v>
      </c>
      <c r="H353" s="109">
        <v>45695</v>
      </c>
      <c r="I353" s="9">
        <v>670.7</v>
      </c>
      <c r="J353" s="9">
        <v>16.510000000000002</v>
      </c>
      <c r="K353" s="9">
        <v>8.6199999999999992</v>
      </c>
      <c r="L353" s="9">
        <v>0.81</v>
      </c>
      <c r="N353" s="273">
        <f>INDEX(Table12[],MATCH(Table11[[#This Row],[Site ID]],Table12[[#Data],[Site ID]],0),MATCH(Table11[[#Headers],[Area]],Table12[#Headers],0))</f>
        <v>1</v>
      </c>
    </row>
    <row r="354" spans="2:14" ht="14.5" x14ac:dyDescent="0.35">
      <c r="B354" t="str">
        <f>INDEX(Table12[Site Name],MATCH('2025'!C354,Table12[Site ID],0),1)</f>
        <v>Porteous Crescent (A)</v>
      </c>
      <c r="C354" s="135" t="s">
        <v>154</v>
      </c>
      <c r="D354" t="str">
        <f>Table1323[[#This Row],[Site ID]]&amp;"-"&amp;Table1323[[#This Row],[Site Name]]</f>
        <v>PC(A)-Porteous Crescent (A)</v>
      </c>
      <c r="E354" s="93">
        <v>2683955</v>
      </c>
      <c r="F354" t="s">
        <v>447</v>
      </c>
      <c r="G354" s="109">
        <v>45753</v>
      </c>
      <c r="H354" s="109">
        <v>45695</v>
      </c>
      <c r="I354" s="9">
        <v>670.7</v>
      </c>
      <c r="J354" s="9">
        <v>15.63</v>
      </c>
      <c r="K354" s="9">
        <v>8.16</v>
      </c>
      <c r="L354" s="9">
        <v>0.76</v>
      </c>
      <c r="N354" s="273">
        <f>INDEX(Table12[],MATCH(Table11[[#This Row],[Site ID]],Table12[[#Data],[Site ID]],0),MATCH(Table11[[#Headers],[Area]],Table12[#Headers],0))</f>
        <v>1</v>
      </c>
    </row>
    <row r="355" spans="2:14" ht="14.5" x14ac:dyDescent="0.35">
      <c r="B355" t="str">
        <f>INDEX(Table12[Site Name],MATCH('2025'!C355,Table12[Site ID],0),1)</f>
        <v>Nuffield Hospital</v>
      </c>
      <c r="C355" s="135" t="s">
        <v>133</v>
      </c>
      <c r="D355" t="str">
        <f>Table1323[[#This Row],[Site ID]]&amp;"-"&amp;Table1323[[#This Row],[Site Name]]</f>
        <v>NH-Nuffield Hospital</v>
      </c>
      <c r="E355" s="93">
        <v>2683956</v>
      </c>
      <c r="F355" t="s">
        <v>447</v>
      </c>
      <c r="G355" s="109">
        <v>45753</v>
      </c>
      <c r="H355" s="109">
        <v>45695</v>
      </c>
      <c r="I355" s="9">
        <v>670.73</v>
      </c>
      <c r="J355" s="9">
        <v>11.16</v>
      </c>
      <c r="K355" s="9">
        <v>5.82</v>
      </c>
      <c r="L355" s="9">
        <v>0.54</v>
      </c>
      <c r="N355" s="273">
        <f>INDEX(Table12[],MATCH(Table11[[#This Row],[Site ID]],Table12[[#Data],[Site ID]],0),MATCH(Table11[[#Headers],[Area]],Table12[#Headers],0))</f>
        <v>2</v>
      </c>
    </row>
    <row r="356" spans="2:14" ht="14.5" x14ac:dyDescent="0.35">
      <c r="B356" t="str">
        <f>INDEX(Table12[Site Name],MATCH('2025'!C356,Table12[Site ID],0),1)</f>
        <v>Ashdown Road</v>
      </c>
      <c r="C356" s="135" t="s">
        <v>30</v>
      </c>
      <c r="D356" t="str">
        <f>Table1323[[#This Row],[Site ID]]&amp;"-"&amp;Table1323[[#This Row],[Site Name]]</f>
        <v>AR-Ashdown Road</v>
      </c>
      <c r="E356" s="93">
        <v>2683957</v>
      </c>
      <c r="F356" t="s">
        <v>447</v>
      </c>
      <c r="G356" s="109">
        <v>45753</v>
      </c>
      <c r="H356" s="109">
        <v>45695</v>
      </c>
      <c r="I356" s="9">
        <v>670.72</v>
      </c>
      <c r="J356" s="9">
        <v>5.25</v>
      </c>
      <c r="K356" s="9">
        <v>2.74</v>
      </c>
      <c r="L356" s="9">
        <v>0.26</v>
      </c>
      <c r="N356" s="273">
        <f>INDEX(Table12[],MATCH(Table11[[#This Row],[Site ID]],Table12[[#Data],[Site ID]],0),MATCH(Table11[[#Headers],[Area]],Table12[#Headers],0))</f>
        <v>2</v>
      </c>
    </row>
    <row r="357" spans="2:14" ht="14.5" x14ac:dyDescent="0.35">
      <c r="B357" t="str">
        <f>INDEX(Table12[Site Name],MATCH('2025'!C357,Table12[Site ID],0),1)</f>
        <v>Chestnut Close</v>
      </c>
      <c r="C357" s="135" t="s">
        <v>60</v>
      </c>
      <c r="D357" t="str">
        <f>Table1323[[#This Row],[Site ID]]&amp;"-"&amp;Table1323[[#This Row],[Site Name]]</f>
        <v>CC-Chestnut Close</v>
      </c>
      <c r="E357" s="93">
        <v>2683958</v>
      </c>
      <c r="F357" t="s">
        <v>447</v>
      </c>
      <c r="G357" s="109">
        <v>45753</v>
      </c>
      <c r="H357" s="109">
        <v>45695</v>
      </c>
      <c r="I357" s="9">
        <v>670.73</v>
      </c>
      <c r="J357" s="9">
        <v>19.61</v>
      </c>
      <c r="K357" s="9">
        <v>10.24</v>
      </c>
      <c r="L357" s="9">
        <v>0.96</v>
      </c>
      <c r="N357" s="273">
        <f>INDEX(Table12[],MATCH(Table11[[#This Row],[Site ID]],Table12[[#Data],[Site ID]],0),MATCH(Table11[[#Headers],[Area]],Table12[#Headers],0))</f>
        <v>2</v>
      </c>
    </row>
    <row r="358" spans="2:14" ht="14.5" x14ac:dyDescent="0.35">
      <c r="B358" t="str">
        <f>INDEX(Table12[Site Name],MATCH('2025'!C358,Table12[Site ID],0),1)</f>
        <v>Sparrow Square</v>
      </c>
      <c r="C358" s="135" t="s">
        <v>188</v>
      </c>
      <c r="D358" t="str">
        <f>Table1323[[#This Row],[Site ID]]&amp;"-"&amp;Table1323[[#This Row],[Site Name]]</f>
        <v>SSQ-Sparrow Square</v>
      </c>
      <c r="E358" s="93">
        <v>2683959</v>
      </c>
      <c r="F358" t="s">
        <v>447</v>
      </c>
      <c r="G358" s="109">
        <v>45753</v>
      </c>
      <c r="H358" s="109">
        <v>45695</v>
      </c>
      <c r="I358" s="9">
        <v>670.72</v>
      </c>
      <c r="J358" s="9">
        <v>16.12</v>
      </c>
      <c r="K358" s="9">
        <v>8.42</v>
      </c>
      <c r="L358" s="9">
        <v>0.79</v>
      </c>
      <c r="N358" s="273">
        <f>INDEX(Table12[],MATCH(Table11[[#This Row],[Site ID]],Table12[[#Data],[Site ID]],0),MATCH(Table11[[#Headers],[Area]],Table12[#Headers],0))</f>
        <v>2</v>
      </c>
    </row>
    <row r="359" spans="2:14" ht="14.5" x14ac:dyDescent="0.35">
      <c r="B359" t="str">
        <f>INDEX(Table12[Site Name],MATCH('2025'!C359,Table12[Site ID],0),1)</f>
        <v>Dove Dale</v>
      </c>
      <c r="C359" s="135" t="s">
        <v>779</v>
      </c>
      <c r="D359" t="str">
        <f>Table1323[[#This Row],[Site ID]]&amp;"-"&amp;Table1323[[#This Row],[Site Name]]</f>
        <v>DD-Dove Dale</v>
      </c>
      <c r="E359" s="93">
        <v>2683960</v>
      </c>
      <c r="F359" t="s">
        <v>447</v>
      </c>
      <c r="G359" s="109">
        <v>45753</v>
      </c>
      <c r="H359" s="109">
        <v>45695</v>
      </c>
      <c r="I359" s="9">
        <v>670.73</v>
      </c>
      <c r="J359" s="9">
        <v>15.41</v>
      </c>
      <c r="K359" s="9">
        <v>8.0399999999999991</v>
      </c>
      <c r="L359" s="9">
        <v>0.75</v>
      </c>
      <c r="M359" t="s">
        <v>984</v>
      </c>
      <c r="N359" s="273">
        <f>INDEX(Table12[],MATCH(Table11[[#This Row],[Site ID]],Table12[[#Data],[Site ID]],0),MATCH(Table11[[#Headers],[Area]],Table12[#Headers],0))</f>
        <v>2</v>
      </c>
    </row>
    <row r="360" spans="2:14" ht="14.5" x14ac:dyDescent="0.35">
      <c r="B360" t="str">
        <f>INDEX(Table12[Site Name],MATCH('2025'!C360,Table12[Site ID],0),1)</f>
        <v>Passfield Avenue</v>
      </c>
      <c r="C360" s="135" t="s">
        <v>146</v>
      </c>
      <c r="D360" t="str">
        <f>Table1323[[#This Row],[Site ID]]&amp;"-"&amp;Table1323[[#This Row],[Site Name]]</f>
        <v>PA-Passfield Avenue</v>
      </c>
      <c r="E360" s="93">
        <v>2683961</v>
      </c>
      <c r="F360" t="s">
        <v>447</v>
      </c>
      <c r="G360" s="109">
        <v>45753</v>
      </c>
      <c r="H360" s="109">
        <v>45695</v>
      </c>
      <c r="I360" s="9">
        <v>670.7</v>
      </c>
      <c r="J360" s="9">
        <v>16.04</v>
      </c>
      <c r="K360" s="9">
        <v>8.3699999999999992</v>
      </c>
      <c r="L360" s="9">
        <v>0.78</v>
      </c>
      <c r="N360" s="273">
        <f>INDEX(Table12[],MATCH(Table11[[#This Row],[Site ID]],Table12[[#Data],[Site ID]],0),MATCH(Table11[[#Headers],[Area]],Table12[#Headers],0))</f>
        <v>2</v>
      </c>
    </row>
    <row r="361" spans="2:14" ht="14.5" x14ac:dyDescent="0.35">
      <c r="B361" t="str">
        <f>INDEX(Table12[Site Name],MATCH('2025'!C361,Table12[Site ID],0),1)</f>
        <v>High Street Botley</v>
      </c>
      <c r="C361" s="135" t="s">
        <v>13</v>
      </c>
      <c r="D361" t="str">
        <f>Table1323[[#This Row],[Site ID]]&amp;"-"&amp;Table1323[[#This Row],[Site Name]]</f>
        <v>HSB-High Street Botley</v>
      </c>
      <c r="E361" s="93" t="s">
        <v>2009</v>
      </c>
      <c r="F361" t="s">
        <v>448</v>
      </c>
      <c r="G361" s="109">
        <v>45840</v>
      </c>
      <c r="H361" s="109">
        <v>45875</v>
      </c>
      <c r="I361" s="9">
        <v>839.13333333330229</v>
      </c>
      <c r="J361" s="9">
        <v>24.758985461191031</v>
      </c>
      <c r="K361" s="9">
        <v>12.922226232354401</v>
      </c>
      <c r="L361" s="9">
        <v>1.51</v>
      </c>
      <c r="N361" s="273">
        <f>INDEX(Table12[],MATCH(Table11[[#This Row],[Site ID]],Table12[[#Data],[Site ID]],0),MATCH(Table11[[#Headers],[Area]],Table12[#Headers],0))</f>
        <v>2</v>
      </c>
    </row>
    <row r="362" spans="2:14" ht="14.5" x14ac:dyDescent="0.35">
      <c r="B362" t="str">
        <f>INDEX(Table12[Site Name],MATCH('2025'!C362,Table12[Site ID],0),1)</f>
        <v>High Street Botley 2 (A)</v>
      </c>
      <c r="C362" s="135" t="s">
        <v>24</v>
      </c>
      <c r="D362" t="str">
        <f>Table1323[[#This Row],[Site ID]]&amp;"-"&amp;Table1323[[#This Row],[Site Name]]</f>
        <v>HSB2A-High Street Botley 2 (A)</v>
      </c>
      <c r="E362" s="93" t="s">
        <v>2010</v>
      </c>
      <c r="F362" t="s">
        <v>448</v>
      </c>
      <c r="G362" s="109">
        <v>45840</v>
      </c>
      <c r="H362" s="109">
        <v>45875</v>
      </c>
      <c r="I362" s="9">
        <v>839.13333333330229</v>
      </c>
      <c r="J362" s="9">
        <v>22.135516803051587</v>
      </c>
      <c r="K362" s="9">
        <v>11.552983717667843</v>
      </c>
      <c r="L362" s="9">
        <v>1.35</v>
      </c>
      <c r="N362" s="273">
        <f>INDEX(Table12[],MATCH(Table11[[#This Row],[Site ID]],Table12[[#Data],[Site ID]],0),MATCH(Table11[[#Headers],[Area]],Table12[#Headers],0))</f>
        <v>2</v>
      </c>
    </row>
    <row r="363" spans="2:14" ht="14.5" x14ac:dyDescent="0.35">
      <c r="B363" t="str">
        <f>INDEX(Table12[Site Name],MATCH('2025'!C363,Table12[Site ID],0),1)</f>
        <v>Kings Copse Avenue</v>
      </c>
      <c r="C363" s="135" t="s">
        <v>28</v>
      </c>
      <c r="D363" t="str">
        <f>Table1323[[#This Row],[Site ID]]&amp;"-"&amp;Table1323[[#This Row],[Site Name]]</f>
        <v>KCA-Kings Copse Avenue</v>
      </c>
      <c r="E363" s="93" t="s">
        <v>2011</v>
      </c>
      <c r="F363" t="s">
        <v>448</v>
      </c>
      <c r="G363" s="109">
        <v>45840</v>
      </c>
      <c r="H363" s="109">
        <v>45875</v>
      </c>
      <c r="I363" s="9">
        <v>839.0999999998603</v>
      </c>
      <c r="J363" s="9">
        <v>21.365721606486691</v>
      </c>
      <c r="K363" s="9">
        <v>11.151211694408502</v>
      </c>
      <c r="L363" s="9">
        <v>1.3029999999999999</v>
      </c>
      <c r="N363" s="273">
        <f>INDEX(Table12[],MATCH(Table11[[#This Row],[Site ID]],Table12[[#Data],[Site ID]],0),MATCH(Table11[[#Headers],[Area]],Table12[#Headers],0))</f>
        <v>2</v>
      </c>
    </row>
    <row r="364" spans="2:14" ht="14.5" x14ac:dyDescent="0.35">
      <c r="B364" t="str">
        <f>INDEX(Table12[Site Name],MATCH('2025'!C364,Table12[Site ID],0),1)</f>
        <v>Grange Road</v>
      </c>
      <c r="C364" s="135" t="s">
        <v>32</v>
      </c>
      <c r="D364" t="str">
        <f>Table1323[[#This Row],[Site ID]]&amp;"-"&amp;Table1323[[#This Row],[Site Name]]</f>
        <v>GR-Grange Road</v>
      </c>
      <c r="E364" s="93" t="s">
        <v>2012</v>
      </c>
      <c r="F364" t="s">
        <v>448</v>
      </c>
      <c r="G364" s="109">
        <v>45840</v>
      </c>
      <c r="H364" s="109">
        <v>45875</v>
      </c>
      <c r="I364" s="9">
        <v>839.08333333331393</v>
      </c>
      <c r="J364" s="9">
        <v>19.709982719237718</v>
      </c>
      <c r="K364" s="9">
        <v>10.287047348245157</v>
      </c>
      <c r="L364" s="9">
        <v>1.202</v>
      </c>
      <c r="N364" s="273">
        <f>INDEX(Table12[],MATCH(Table11[[#This Row],[Site ID]],Table12[[#Data],[Site ID]],0),MATCH(Table11[[#Headers],[Area]],Table12[#Headers],0))</f>
        <v>2</v>
      </c>
    </row>
    <row r="365" spans="2:14" ht="14.5" x14ac:dyDescent="0.35">
      <c r="B365" t="str">
        <f>INDEX(Table12[Site Name],MATCH('2025'!C365,Table12[Site ID],0),1)</f>
        <v>Pavilion Road</v>
      </c>
      <c r="C365" s="135" t="s">
        <v>36</v>
      </c>
      <c r="D365" t="str">
        <f>Table1323[[#This Row],[Site ID]]&amp;"-"&amp;Table1323[[#This Row],[Site Name]]</f>
        <v>PAV-Pavilion Road</v>
      </c>
      <c r="E365" s="93" t="s">
        <v>2013</v>
      </c>
      <c r="F365" t="s">
        <v>448</v>
      </c>
      <c r="G365" s="109">
        <v>45840</v>
      </c>
      <c r="H365" s="109">
        <v>45875</v>
      </c>
      <c r="I365" s="9">
        <v>839.11666666675592</v>
      </c>
      <c r="J365" s="9">
        <v>10.346510020456922</v>
      </c>
      <c r="K365" s="9">
        <v>5.4000574219503772</v>
      </c>
      <c r="L365" s="9">
        <v>0.63100000000000001</v>
      </c>
      <c r="N365" s="273">
        <f>INDEX(Table12[],MATCH(Table11[[#This Row],[Site ID]],Table12[[#Data],[Site ID]],0),MATCH(Table11[[#Headers],[Area]],Table12[#Headers],0))</f>
        <v>2</v>
      </c>
    </row>
    <row r="366" spans="2:14" ht="14.5" x14ac:dyDescent="0.35">
      <c r="B366" t="str">
        <f>INDEX(Table12[Site Name],MATCH('2025'!C366,Table12[Site ID],0),1)</f>
        <v>Mill Hill</v>
      </c>
      <c r="C366" s="135" t="s">
        <v>777</v>
      </c>
      <c r="D366" t="str">
        <f>Table1323[[#This Row],[Site ID]]&amp;"-"&amp;Table1323[[#This Row],[Site Name]]</f>
        <v>MH-Mill Hill</v>
      </c>
      <c r="E366" s="93" t="s">
        <v>2014</v>
      </c>
      <c r="F366" t="s">
        <v>448</v>
      </c>
      <c r="G366" s="109">
        <v>45840</v>
      </c>
      <c r="H366" s="109">
        <v>45875</v>
      </c>
      <c r="I366" s="9">
        <v>839.13333333330229</v>
      </c>
      <c r="J366" s="9">
        <v>31.596400651466968</v>
      </c>
      <c r="K366" s="9">
        <v>16.490814536256249</v>
      </c>
      <c r="L366" s="9">
        <v>1.927</v>
      </c>
      <c r="N366" s="273">
        <f>INDEX(Table12[],MATCH(Table11[[#This Row],[Site ID]],Table12[[#Data],[Site ID]],0),MATCH(Table11[[#Headers],[Area]],Table12[#Headers],0))</f>
        <v>2</v>
      </c>
    </row>
    <row r="367" spans="2:14" ht="14.5" x14ac:dyDescent="0.35">
      <c r="B367" t="str">
        <f>INDEX(Table12[Site Name],MATCH('2025'!C367,Table12[Site ID],0),1)</f>
        <v>Upper Northam Close</v>
      </c>
      <c r="C367" s="135" t="s">
        <v>44</v>
      </c>
      <c r="D367" t="str">
        <f>Table1323[[#This Row],[Site ID]]&amp;"-"&amp;Table1323[[#This Row],[Site Name]]</f>
        <v>UNC-Upper Northam Close</v>
      </c>
      <c r="E367" s="93" t="s">
        <v>2015</v>
      </c>
      <c r="F367" t="s">
        <v>448</v>
      </c>
      <c r="G367" s="109">
        <v>45840</v>
      </c>
      <c r="H367" s="109">
        <v>45875</v>
      </c>
      <c r="I367" s="9">
        <v>839.1166666665813</v>
      </c>
      <c r="J367" s="9">
        <v>15.052450394265341</v>
      </c>
      <c r="K367" s="9">
        <v>7.8561849656917229</v>
      </c>
      <c r="L367" s="9">
        <v>0.91800000000000004</v>
      </c>
      <c r="N367" s="273">
        <f>INDEX(Table12[],MATCH(Table11[[#This Row],[Site ID]],Table12[[#Data],[Site ID]],0),MATCH(Table11[[#Headers],[Area]],Table12[#Headers],0))</f>
        <v>3</v>
      </c>
    </row>
    <row r="368" spans="2:14" ht="14.5" x14ac:dyDescent="0.35">
      <c r="B368" t="str">
        <f>INDEX(Table12[Site Name],MATCH('2025'!C368,Table12[Site ID],0),1)</f>
        <v>Bridge Road</v>
      </c>
      <c r="C368" s="135" t="s">
        <v>34</v>
      </c>
      <c r="D368" t="str">
        <f>Table1323[[#This Row],[Site ID]]&amp;"-"&amp;Table1323[[#This Row],[Site Name]]</f>
        <v>BDG-Bridge Road</v>
      </c>
      <c r="E368" s="93" t="s">
        <v>2016</v>
      </c>
      <c r="F368" t="s">
        <v>448</v>
      </c>
      <c r="G368" s="109">
        <v>45840</v>
      </c>
      <c r="H368" s="109">
        <v>45875</v>
      </c>
      <c r="I368" s="9">
        <v>839.06666666659294</v>
      </c>
      <c r="J368" s="9">
        <v>12.396874304784182</v>
      </c>
      <c r="K368" s="9">
        <v>6.4701849189896574</v>
      </c>
      <c r="L368" s="9">
        <v>0.75600000000000001</v>
      </c>
      <c r="N368" s="273">
        <f>INDEX(Table12[],MATCH(Table11[[#This Row],[Site ID]],Table12[[#Data],[Site ID]],0),MATCH(Table11[[#Headers],[Area]],Table12[#Headers],0))</f>
        <v>3</v>
      </c>
    </row>
    <row r="369" spans="2:14" ht="14.5" x14ac:dyDescent="0.35">
      <c r="B369" t="str">
        <f>INDEX(Table12[Site Name],MATCH('2025'!C369,Table12[Site ID],0),1)</f>
        <v>Bridge Road 2</v>
      </c>
      <c r="C369" s="135" t="s">
        <v>38</v>
      </c>
      <c r="D369" t="str">
        <f>Table1323[[#This Row],[Site ID]]&amp;"-"&amp;Table1323[[#This Row],[Site Name]]</f>
        <v>BDG2-Bridge Road 2</v>
      </c>
      <c r="E369" s="93" t="s">
        <v>2017</v>
      </c>
      <c r="F369" t="s">
        <v>448</v>
      </c>
      <c r="G369" s="109">
        <v>45840</v>
      </c>
      <c r="H369" s="109">
        <v>45875</v>
      </c>
      <c r="I369" s="9">
        <v>839.06666666659294</v>
      </c>
      <c r="J369" s="9">
        <v>29.811531066266724</v>
      </c>
      <c r="K369" s="9">
        <v>15.559254209951318</v>
      </c>
      <c r="L369" s="9">
        <v>1.8180000000000001</v>
      </c>
      <c r="N369" s="273">
        <f>INDEX(Table12[],MATCH(Table11[[#This Row],[Site ID]],Table12[[#Data],[Site ID]],0),MATCH(Table11[[#Headers],[Area]],Table12[#Headers],0))</f>
        <v>3</v>
      </c>
    </row>
    <row r="370" spans="2:14" ht="14.5" x14ac:dyDescent="0.35">
      <c r="B370" t="str">
        <f>INDEX(Table12[Site Name],MATCH('2025'!C370,Table12[Site ID],0),1)</f>
        <v>Oakhill 2 (Bridge)</v>
      </c>
      <c r="C370" s="135" t="s">
        <v>54</v>
      </c>
      <c r="D370" t="str">
        <f>Table1323[[#This Row],[Site ID]]&amp;"-"&amp;Table1323[[#This Row],[Site Name]]</f>
        <v>OH2-Oakhill 2 (Bridge)</v>
      </c>
      <c r="E370" s="93" t="s">
        <v>2018</v>
      </c>
      <c r="F370" t="s">
        <v>448</v>
      </c>
      <c r="G370" s="109">
        <v>45840</v>
      </c>
      <c r="H370" s="109">
        <v>45875</v>
      </c>
      <c r="I370" s="9">
        <v>839.05000000004657</v>
      </c>
      <c r="J370" s="9">
        <v>20.366698051366487</v>
      </c>
      <c r="K370" s="9">
        <v>10.629800653114033</v>
      </c>
      <c r="L370" s="9">
        <v>1.242</v>
      </c>
      <c r="N370" s="273">
        <f>INDEX(Table12[],MATCH(Table11[[#This Row],[Site ID]],Table12[[#Data],[Site ID]],0),MATCH(Table11[[#Headers],[Area]],Table12[#Headers],0))</f>
        <v>4</v>
      </c>
    </row>
    <row r="371" spans="2:14" ht="14.5" x14ac:dyDescent="0.35">
      <c r="B371" t="str">
        <f>INDEX(Table12[Site Name],MATCH('2025'!C371,Table12[Site ID],0),1)</f>
        <v>Oakhill (Prov)</v>
      </c>
      <c r="C371" s="135" t="s">
        <v>58</v>
      </c>
      <c r="D371" t="str">
        <f>Table1323[[#This Row],[Site ID]]&amp;"-"&amp;Table1323[[#This Row],[Site Name]]</f>
        <v>OH-Oakhill (Prov)</v>
      </c>
      <c r="E371" s="93" t="s">
        <v>2019</v>
      </c>
      <c r="F371" t="s">
        <v>448</v>
      </c>
      <c r="G371" s="109">
        <v>45840</v>
      </c>
      <c r="H371" s="109">
        <v>45875</v>
      </c>
      <c r="I371" s="9">
        <v>839.05000000004657</v>
      </c>
      <c r="J371" s="9">
        <v>30.992801382514219</v>
      </c>
      <c r="K371" s="9">
        <v>16.175783602564834</v>
      </c>
      <c r="L371" s="9">
        <v>1.89</v>
      </c>
      <c r="N371" s="273">
        <f>INDEX(Table12[],MATCH(Table11[[#This Row],[Site ID]],Table12[[#Data],[Site ID]],0),MATCH(Table11[[#Headers],[Area]],Table12[#Headers],0))</f>
        <v>4</v>
      </c>
    </row>
    <row r="372" spans="2:14" ht="14.5" x14ac:dyDescent="0.35">
      <c r="B372" t="str">
        <f>INDEX(Table12[Site Name],MATCH('2025'!C372,Table12[Site ID],0),1)</f>
        <v>Providence Hill 2</v>
      </c>
      <c r="C372" s="135" t="s">
        <v>62</v>
      </c>
      <c r="D372" t="str">
        <f>Table1323[[#This Row],[Site ID]]&amp;"-"&amp;Table1323[[#This Row],[Site Name]]</f>
        <v>PH2-Providence Hill 2</v>
      </c>
      <c r="E372" s="93" t="s">
        <v>2020</v>
      </c>
      <c r="F372" t="s">
        <v>448</v>
      </c>
      <c r="G372" s="109">
        <v>45840</v>
      </c>
      <c r="H372" s="109">
        <v>45875</v>
      </c>
      <c r="I372" s="9">
        <v>839.06666666659294</v>
      </c>
      <c r="J372" s="9">
        <v>26.285964961070164</v>
      </c>
      <c r="K372" s="9">
        <v>13.719188393042883</v>
      </c>
      <c r="L372" s="9">
        <v>1.603</v>
      </c>
      <c r="N372" s="273">
        <f>INDEX(Table12[],MATCH(Table11[[#This Row],[Site ID]],Table12[[#Data],[Site ID]],0),MATCH(Table11[[#Headers],[Area]],Table12[#Headers],0))</f>
        <v>5</v>
      </c>
    </row>
    <row r="373" spans="2:14" ht="14.5" x14ac:dyDescent="0.35">
      <c r="B373" t="str">
        <f>INDEX(Table12[Site Name],MATCH('2025'!C373,Table12[Site ID],0),1)</f>
        <v>Providence Hill 1</v>
      </c>
      <c r="C373" s="135" t="s">
        <v>66</v>
      </c>
      <c r="D373" t="str">
        <f>Table1323[[#This Row],[Site ID]]&amp;"-"&amp;Table1323[[#This Row],[Site Name]]</f>
        <v>PH1-Providence Hill 1</v>
      </c>
      <c r="E373" s="93" t="s">
        <v>2021</v>
      </c>
      <c r="F373" t="s">
        <v>448</v>
      </c>
      <c r="G373" s="109">
        <v>45840</v>
      </c>
      <c r="H373" s="109">
        <v>45875</v>
      </c>
      <c r="I373" s="9">
        <v>839.00000000005821</v>
      </c>
      <c r="J373" s="9">
        <v>16.776468414778332</v>
      </c>
      <c r="K373" s="9">
        <v>8.7559856027026797</v>
      </c>
      <c r="L373" s="9">
        <v>1.0229999999999999</v>
      </c>
      <c r="N373" s="273">
        <f>INDEX(Table12[],MATCH(Table11[[#This Row],[Site ID]],Table12[[#Data],[Site ID]],0),MATCH(Table11[[#Headers],[Area]],Table12[#Headers],0))</f>
        <v>5</v>
      </c>
    </row>
    <row r="374" spans="2:14" ht="14.5" x14ac:dyDescent="0.35">
      <c r="B374" t="str">
        <f>INDEX(Table12[Site Name],MATCH('2025'!C374,Table12[Site ID],0),1)</f>
        <v>Providence Hill 3</v>
      </c>
      <c r="C374" s="135" t="s">
        <v>70</v>
      </c>
      <c r="D374" t="str">
        <f>Table1323[[#This Row],[Site ID]]&amp;"-"&amp;Table1323[[#This Row],[Site Name]]</f>
        <v>PH3-Providence Hill 3</v>
      </c>
      <c r="E374" s="93" t="s">
        <v>2022</v>
      </c>
      <c r="F374" t="s">
        <v>448</v>
      </c>
      <c r="G374" s="109">
        <v>45840</v>
      </c>
      <c r="H374" s="109">
        <v>45875</v>
      </c>
      <c r="I374" s="9">
        <v>839.01666666660458</v>
      </c>
      <c r="J374" s="9">
        <v>21.318646828630332</v>
      </c>
      <c r="K374" s="9">
        <v>11.126642394901008</v>
      </c>
      <c r="L374" s="9">
        <v>1.3</v>
      </c>
      <c r="N374" s="273">
        <f>INDEX(Table12[],MATCH(Table11[[#This Row],[Site ID]],Table12[[#Data],[Site ID]],0),MATCH(Table11[[#Headers],[Area]],Table12[#Headers],0))</f>
        <v>5</v>
      </c>
    </row>
    <row r="375" spans="2:14" ht="14.5" x14ac:dyDescent="0.35">
      <c r="B375" t="str">
        <f>INDEX(Table12[Site Name],MATCH('2025'!C375,Table12[Site ID],0),1)</f>
        <v>Hamble Lane 2 (Tesco)</v>
      </c>
      <c r="C375" s="135" t="s">
        <v>74</v>
      </c>
      <c r="D375" t="str">
        <f>Table1323[[#This Row],[Site ID]]&amp;"-"&amp;Table1323[[#This Row],[Site Name]]</f>
        <v>HL2-Hamble Lane 2 (Tesco)</v>
      </c>
      <c r="E375" s="93" t="s">
        <v>2023</v>
      </c>
      <c r="F375" t="s">
        <v>448</v>
      </c>
      <c r="G375" s="109">
        <v>45840</v>
      </c>
      <c r="H375" s="109">
        <v>45875</v>
      </c>
      <c r="I375" s="9">
        <v>838.98333333333721</v>
      </c>
      <c r="J375" s="9">
        <v>27.502147043048009</v>
      </c>
      <c r="K375" s="9">
        <v>14.353938957749483</v>
      </c>
      <c r="L375" s="9">
        <v>1.677</v>
      </c>
      <c r="N375" s="273">
        <f>INDEX(Table12[],MATCH(Table11[[#This Row],[Site ID]],Table12[[#Data],[Site ID]],0),MATCH(Table11[[#Headers],[Area]],Table12[#Headers],0))</f>
        <v>5</v>
      </c>
    </row>
    <row r="376" spans="2:14" ht="14.5" x14ac:dyDescent="0.35">
      <c r="B376" t="str">
        <f>INDEX(Table12[Site Name],MATCH('2025'!C376,Table12[Site ID],0),1)</f>
        <v>Hamble Lane (Woodlands)</v>
      </c>
      <c r="C376" s="135" t="s">
        <v>78</v>
      </c>
      <c r="D376" t="str">
        <f>Table1323[[#This Row],[Site ID]]&amp;"-"&amp;Table1323[[#This Row],[Site Name]]</f>
        <v>HL-Hamble Lane (Woodlands)</v>
      </c>
      <c r="E376" s="93" t="s">
        <v>2024</v>
      </c>
      <c r="F376" t="s">
        <v>448</v>
      </c>
      <c r="G376" s="109">
        <v>45840</v>
      </c>
      <c r="H376" s="109">
        <v>45875</v>
      </c>
      <c r="I376" s="9">
        <v>838.98333333333721</v>
      </c>
      <c r="J376" s="9">
        <v>18.990749120959801</v>
      </c>
      <c r="K376" s="9">
        <v>9.9116644681418595</v>
      </c>
      <c r="L376" s="9">
        <v>1.1579999999999999</v>
      </c>
      <c r="M376" t="s">
        <v>2068</v>
      </c>
      <c r="N376" s="273">
        <f>INDEX(Table12[],MATCH(Table11[[#This Row],[Site ID]],Table12[[#Data],[Site ID]],0),MATCH(Table11[[#Headers],[Area]],Table12[#Headers],0))</f>
        <v>5</v>
      </c>
    </row>
    <row r="377" spans="2:14" ht="14.5" x14ac:dyDescent="0.35">
      <c r="B377" t="str">
        <f>INDEX(Table12[Site Name],MATCH('2025'!C377,Table12[Site ID],0),1)</f>
        <v>Hamble Corner Fruit Farm</v>
      </c>
      <c r="C377" s="135" t="s">
        <v>82</v>
      </c>
      <c r="D377" t="str">
        <f>Table1323[[#This Row],[Site ID]]&amp;"-"&amp;Table1323[[#This Row],[Site Name]]</f>
        <v>HCF-Hamble Corner Fruit Farm</v>
      </c>
      <c r="E377" s="93" t="s">
        <v>2025</v>
      </c>
      <c r="F377" t="s">
        <v>448</v>
      </c>
      <c r="G377" s="109">
        <v>45840</v>
      </c>
      <c r="H377" s="109">
        <v>45875</v>
      </c>
      <c r="I377" s="9">
        <v>838.96666666661622</v>
      </c>
      <c r="J377" s="9">
        <v>22.812311573762745</v>
      </c>
      <c r="K377" s="9">
        <v>11.906216896535881</v>
      </c>
      <c r="L377" s="9">
        <v>1.391</v>
      </c>
      <c r="N377" s="273">
        <f>INDEX(Table12[],MATCH(Table11[[#This Row],[Site ID]],Table12[[#Data],[Site ID]],0),MATCH(Table11[[#Headers],[Area]],Table12[#Headers],0))</f>
        <v>5</v>
      </c>
    </row>
    <row r="378" spans="2:14" ht="14.5" x14ac:dyDescent="0.35">
      <c r="B378" t="str">
        <f>INDEX(Table12[Site Name],MATCH('2025'!C378,Table12[Site ID],0),1)</f>
        <v>Hamble Lane 4</v>
      </c>
      <c r="C378" s="135" t="s">
        <v>86</v>
      </c>
      <c r="D378" t="str">
        <f>Table1323[[#This Row],[Site ID]]&amp;"-"&amp;Table1323[[#This Row],[Site Name]]</f>
        <v>HL4-Hamble Lane 4</v>
      </c>
      <c r="E378" s="93" t="s">
        <v>2026</v>
      </c>
      <c r="F378" t="s">
        <v>448</v>
      </c>
      <c r="G378" s="109">
        <v>45840</v>
      </c>
      <c r="H378" s="109">
        <v>45875</v>
      </c>
      <c r="I378" s="9">
        <v>839.03333333332557</v>
      </c>
      <c r="J378" s="9">
        <v>15.496708513765984</v>
      </c>
      <c r="K378" s="9">
        <v>8.0880524602118911</v>
      </c>
      <c r="L378" s="9">
        <v>0.94499999999999995</v>
      </c>
      <c r="N378" s="273">
        <f>INDEX(Table12[],MATCH(Table11[[#This Row],[Site ID]],Table12[[#Data],[Site ID]],0),MATCH(Table11[[#Headers],[Area]],Table12[#Headers],0))</f>
        <v>5</v>
      </c>
    </row>
    <row r="379" spans="2:14" ht="14.5" x14ac:dyDescent="0.35">
      <c r="B379" t="str">
        <f>INDEX(Table12[Site Name],MATCH('2025'!C379,Table12[Site ID],0),1)</f>
        <v>Hamble Primary School</v>
      </c>
      <c r="C379" s="135" t="s">
        <v>90</v>
      </c>
      <c r="D379" t="str">
        <f>Table1323[[#This Row],[Site ID]]&amp;"-"&amp;Table1323[[#This Row],[Site Name]]</f>
        <v>HPS-Hamble Primary School</v>
      </c>
      <c r="E379" s="93" t="s">
        <v>2027</v>
      </c>
      <c r="F379" t="s">
        <v>448</v>
      </c>
      <c r="G379" s="109">
        <v>45840</v>
      </c>
      <c r="H379" s="109">
        <v>45875</v>
      </c>
      <c r="I379" s="9">
        <v>839.01666666660458</v>
      </c>
      <c r="J379" s="9">
        <v>16.25136846705589</v>
      </c>
      <c r="K379" s="9">
        <v>8.4819250871899214</v>
      </c>
      <c r="L379" s="9">
        <v>0.99099999999999999</v>
      </c>
      <c r="N379" s="273">
        <f>INDEX(Table12[],MATCH(Table11[[#This Row],[Site ID]],Table12[[#Data],[Site ID]],0),MATCH(Table11[[#Headers],[Area]],Table12[#Headers],0))</f>
        <v>5</v>
      </c>
    </row>
    <row r="380" spans="2:14" ht="14.5" x14ac:dyDescent="0.35">
      <c r="B380" t="str">
        <f>INDEX(Table12[Site Name],MATCH('2025'!C380,Table12[Site ID],0),1)</f>
        <v>Hound Parish Office</v>
      </c>
      <c r="C380" s="135" t="s">
        <v>93</v>
      </c>
      <c r="D380" t="str">
        <f>Table1323[[#This Row],[Site ID]]&amp;"-"&amp;Table1323[[#This Row],[Site Name]]</f>
        <v>HPO-Hound Parish Office</v>
      </c>
      <c r="E380" s="93" t="s">
        <v>2028</v>
      </c>
      <c r="F380" t="s">
        <v>448</v>
      </c>
      <c r="G380" s="109">
        <v>45840</v>
      </c>
      <c r="H380" s="109">
        <v>45875</v>
      </c>
      <c r="I380" s="9">
        <v>839.06666666676756</v>
      </c>
      <c r="J380" s="9">
        <v>11.954128793896544</v>
      </c>
      <c r="K380" s="9">
        <v>6.2391068861672991</v>
      </c>
      <c r="L380" s="9">
        <v>0.72899999999999998</v>
      </c>
      <c r="N380" s="273">
        <f>INDEX(Table12[],MATCH(Table11[[#This Row],[Site ID]],Table12[[#Data],[Site ID]],0),MATCH(Table11[[#Headers],[Area]],Table12[#Headers],0))</f>
        <v>5</v>
      </c>
    </row>
    <row r="381" spans="2:14" ht="14.5" x14ac:dyDescent="0.35">
      <c r="B381" t="str">
        <f>INDEX(Table12[Site Name],MATCH('2025'!C381,Table12[Site ID],0),1)</f>
        <v>Swaythling road</v>
      </c>
      <c r="C381" s="135" t="s">
        <v>97</v>
      </c>
      <c r="D381" t="str">
        <f>Table1323[[#This Row],[Site ID]]&amp;"-"&amp;Table1323[[#This Row],[Site Name]]</f>
        <v>SWA-Swaythling road</v>
      </c>
      <c r="E381" s="93" t="s">
        <v>2029</v>
      </c>
      <c r="F381" t="s">
        <v>448</v>
      </c>
      <c r="G381" s="109">
        <v>45840</v>
      </c>
      <c r="H381" s="109">
        <v>45875</v>
      </c>
      <c r="I381" s="9">
        <v>839.28333333326736</v>
      </c>
      <c r="J381" s="9">
        <v>20.033160831663508</v>
      </c>
      <c r="K381" s="9">
        <v>10.455720684584294</v>
      </c>
      <c r="L381" s="9">
        <v>1.222</v>
      </c>
      <c r="N381" s="273">
        <f>INDEX(Table12[],MATCH(Table11[[#This Row],[Site ID]],Table12[[#Data],[Site ID]],0),MATCH(Table11[[#Headers],[Area]],Table12[#Headers],0))</f>
        <v>5</v>
      </c>
    </row>
    <row r="382" spans="2:14" ht="14.5" x14ac:dyDescent="0.35">
      <c r="B382" t="str">
        <f>INDEX(Table12[Site Name],MATCH('2025'!C382,Table12[Site ID],0),1)</f>
        <v>Allington Lane</v>
      </c>
      <c r="C382" s="135" t="s">
        <v>26</v>
      </c>
      <c r="D382" t="str">
        <f>Table1323[[#This Row],[Site ID]]&amp;"-"&amp;Table1323[[#This Row],[Site Name]]</f>
        <v>AL-Allington Lane</v>
      </c>
      <c r="E382" s="93" t="s">
        <v>2030</v>
      </c>
      <c r="F382" t="s">
        <v>448</v>
      </c>
      <c r="G382" s="109">
        <v>45840</v>
      </c>
      <c r="H382" s="109">
        <v>45875</v>
      </c>
      <c r="I382" s="9">
        <v>839.28333333326736</v>
      </c>
      <c r="J382" s="9">
        <v>13.901898842267311</v>
      </c>
      <c r="K382" s="9">
        <v>7.2556883310372191</v>
      </c>
      <c r="L382" s="9">
        <v>0.84799999999999998</v>
      </c>
      <c r="N382" s="273">
        <f>INDEX(Table12[],MATCH(Table11[[#This Row],[Site ID]],Table12[[#Data],[Site ID]],0),MATCH(Table11[[#Headers],[Area]],Table12[#Headers],0))</f>
        <v>5</v>
      </c>
    </row>
    <row r="383" spans="2:14" ht="14.5" x14ac:dyDescent="0.35">
      <c r="B383" t="str">
        <f>INDEX(Table12[Site Name],MATCH('2025'!C383,Table12[Site ID],0),1)</f>
        <v>Jukes Walk</v>
      </c>
      <c r="C383" s="135" t="s">
        <v>102</v>
      </c>
      <c r="D383" t="str">
        <f>Table1323[[#This Row],[Site ID]]&amp;"-"&amp;Table1323[[#This Row],[Site Name]]</f>
        <v>JW-Jukes Walk</v>
      </c>
      <c r="E383" s="93" t="s">
        <v>2031</v>
      </c>
      <c r="F383" t="s">
        <v>448</v>
      </c>
      <c r="G383" s="109">
        <v>45840</v>
      </c>
      <c r="H383" s="109">
        <v>45875</v>
      </c>
      <c r="I383" s="9">
        <v>839.29999999998836</v>
      </c>
      <c r="J383" s="9">
        <v>11.786871202192467</v>
      </c>
      <c r="K383" s="9">
        <v>6.1518116921672581</v>
      </c>
      <c r="L383" s="9">
        <v>0.71899999999999997</v>
      </c>
      <c r="N383" s="273">
        <f>INDEX(Table12[],MATCH(Table11[[#This Row],[Site ID]],Table12[[#Data],[Site ID]],0),MATCH(Table11[[#Headers],[Area]],Table12[#Headers],0))</f>
        <v>5</v>
      </c>
    </row>
    <row r="384" spans="2:14" ht="14.5" x14ac:dyDescent="0.35">
      <c r="B384" t="str">
        <f>INDEX(Table12[Site Name],MATCH('2025'!C384,Table12[Site ID],0),1)</f>
        <v>Botley Road</v>
      </c>
      <c r="C384" s="135" t="s">
        <v>46</v>
      </c>
      <c r="D384" t="str">
        <f>Table1323[[#This Row],[Site ID]]&amp;"-"&amp;Table1323[[#This Row],[Site Name]]</f>
        <v>BOT-Botley Road</v>
      </c>
      <c r="E384" s="93" t="s">
        <v>2032</v>
      </c>
      <c r="F384" t="s">
        <v>448</v>
      </c>
      <c r="G384" s="109">
        <v>45840</v>
      </c>
      <c r="H384" s="109">
        <v>45875</v>
      </c>
      <c r="I384" s="9">
        <v>839.33333333343035</v>
      </c>
      <c r="J384" s="9">
        <v>18.736938443206732</v>
      </c>
      <c r="K384" s="9">
        <v>9.7791954296486079</v>
      </c>
      <c r="L384" s="9">
        <v>1.143</v>
      </c>
      <c r="M384" t="s">
        <v>920</v>
      </c>
      <c r="N384" s="273">
        <f>INDEX(Table12[],MATCH(Table11[[#This Row],[Site ID]],Table12[[#Data],[Site ID]],0),MATCH(Table11[[#Headers],[Area]],Table12[#Headers],0))</f>
        <v>5</v>
      </c>
    </row>
    <row r="385" spans="2:14" ht="14.5" x14ac:dyDescent="0.35">
      <c r="B385" t="str">
        <f>INDEX(Table12[Site Name],MATCH('2025'!C385,Table12[Site ID],0),1)</f>
        <v>Wyvern School</v>
      </c>
      <c r="C385" s="135" t="s">
        <v>107</v>
      </c>
      <c r="D385" t="str">
        <f>Table1323[[#This Row],[Site ID]]&amp;"-"&amp;Table1323[[#This Row],[Site Name]]</f>
        <v>WYV-Wyvern School</v>
      </c>
      <c r="E385" s="93" t="s">
        <v>2033</v>
      </c>
      <c r="F385" t="s">
        <v>448</v>
      </c>
      <c r="G385" s="109">
        <v>45840</v>
      </c>
      <c r="H385" s="109">
        <v>45875</v>
      </c>
      <c r="I385" s="9">
        <v>839.31666666670935</v>
      </c>
      <c r="J385" s="9">
        <v>20.589730534759372</v>
      </c>
      <c r="K385" s="9">
        <v>10.746205915845184</v>
      </c>
      <c r="L385" s="9">
        <v>1.256</v>
      </c>
      <c r="N385" s="273">
        <f>INDEX(Table12[],MATCH(Table11[[#This Row],[Site ID]],Table12[[#Data],[Site ID]],0),MATCH(Table11[[#Headers],[Area]],Table12[#Headers],0))</f>
        <v>6</v>
      </c>
    </row>
    <row r="386" spans="2:14" ht="14.5" x14ac:dyDescent="0.35">
      <c r="B386" t="str">
        <f>INDEX(Table12[Site Name],MATCH('2025'!C386,Table12[Site ID],0),1)</f>
        <v>Fair Oak Road/Sandy Lane</v>
      </c>
      <c r="C386" s="135" t="s">
        <v>84</v>
      </c>
      <c r="D386" t="str">
        <f>Table1323[[#This Row],[Site ID]]&amp;"-"&amp;Table1323[[#This Row],[Site Name]]</f>
        <v>FORSL-Fair Oak Road/Sandy Lane</v>
      </c>
      <c r="E386" s="93" t="s">
        <v>2034</v>
      </c>
      <c r="F386" t="s">
        <v>448</v>
      </c>
      <c r="G386" s="109">
        <v>45840</v>
      </c>
      <c r="H386" s="109">
        <v>45875</v>
      </c>
      <c r="I386" s="9">
        <v>839.33333333325572</v>
      </c>
      <c r="J386" s="9">
        <v>17.704193804608469</v>
      </c>
      <c r="K386" s="9">
        <v>9.2401846579376148</v>
      </c>
      <c r="L386" s="9">
        <v>1.08</v>
      </c>
      <c r="N386" s="273">
        <f>INDEX(Table12[],MATCH(Table11[[#This Row],[Site ID]],Table12[[#Data],[Site ID]],0),MATCH(Table11[[#Headers],[Area]],Table12[#Headers],0))</f>
        <v>6</v>
      </c>
    </row>
    <row r="387" spans="2:14" ht="14.5" x14ac:dyDescent="0.35">
      <c r="B387" t="str">
        <f>INDEX(Table12[Site Name],MATCH('2025'!C387,Table12[Site ID],0),1)</f>
        <v>Fair Oak Road</v>
      </c>
      <c r="C387" s="135" t="s">
        <v>80</v>
      </c>
      <c r="D387" t="str">
        <f>Table1323[[#This Row],[Site ID]]&amp;"-"&amp;Table1323[[#This Row],[Site Name]]</f>
        <v>FOR-Fair Oak Road</v>
      </c>
      <c r="E387" s="93" t="s">
        <v>2035</v>
      </c>
      <c r="F387" t="s">
        <v>448</v>
      </c>
      <c r="G387" s="109">
        <v>45840</v>
      </c>
      <c r="H387" s="109">
        <v>45875</v>
      </c>
      <c r="I387" s="9">
        <v>839.33333333343035</v>
      </c>
      <c r="J387" s="9">
        <v>13.769928514692609</v>
      </c>
      <c r="K387" s="9">
        <v>7.1868102895055372</v>
      </c>
      <c r="L387" s="9">
        <v>0.84</v>
      </c>
      <c r="N387" s="273">
        <f>INDEX(Table12[],MATCH(Table11[[#This Row],[Site ID]],Table12[[#Data],[Site ID]],0),MATCH(Table11[[#Headers],[Area]],Table12[#Headers],0))</f>
        <v>6</v>
      </c>
    </row>
    <row r="388" spans="2:14" ht="14.5" x14ac:dyDescent="0.35">
      <c r="B388" t="str">
        <f>INDEX(Table12[Site Name],MATCH('2025'!C388,Table12[Site ID],0),1)</f>
        <v>Bishopstoke Road</v>
      </c>
      <c r="C388" s="135" t="s">
        <v>49</v>
      </c>
      <c r="D388" t="str">
        <f>Table1323[[#This Row],[Site ID]]&amp;"-"&amp;Table1323[[#This Row],[Site Name]]</f>
        <v>BR-Bishopstoke Road</v>
      </c>
      <c r="E388" s="93" t="s">
        <v>2036</v>
      </c>
      <c r="F388" t="s">
        <v>448</v>
      </c>
      <c r="G388" s="109">
        <v>45840</v>
      </c>
      <c r="H388" s="109">
        <v>45875</v>
      </c>
      <c r="I388" s="9">
        <v>839.28333333344199</v>
      </c>
      <c r="J388" s="9">
        <v>24.016841749902564</v>
      </c>
      <c r="K388" s="9">
        <v>12.534886090763344</v>
      </c>
      <c r="L388" s="9">
        <v>1.4650000000000001</v>
      </c>
      <c r="N388" s="273">
        <f>INDEX(Table12[],MATCH(Table11[[#This Row],[Site ID]],Table12[[#Data],[Site ID]],0),MATCH(Table11[[#Headers],[Area]],Table12[#Headers],0))</f>
        <v>6</v>
      </c>
    </row>
    <row r="389" spans="2:14" ht="14.5" x14ac:dyDescent="0.35">
      <c r="B389" t="str">
        <f>INDEX(Table12[Site Name],MATCH('2025'!C389,Table12[Site ID],0),1)</f>
        <v>Bishopstoke Road 2</v>
      </c>
      <c r="C389" s="135" t="s">
        <v>52</v>
      </c>
      <c r="D389" t="str">
        <f>Table1323[[#This Row],[Site ID]]&amp;"-"&amp;Table1323[[#This Row],[Site Name]]</f>
        <v>BR2-Bishopstoke Road 2</v>
      </c>
      <c r="E389" s="93" t="s">
        <v>2037</v>
      </c>
      <c r="F389" t="s">
        <v>448</v>
      </c>
      <c r="G389" s="109">
        <v>45840</v>
      </c>
      <c r="H389" s="109">
        <v>45875</v>
      </c>
      <c r="I389" s="9">
        <v>839.28333333326736</v>
      </c>
      <c r="J389" s="9">
        <v>20.721698274322975</v>
      </c>
      <c r="K389" s="9">
        <v>10.815082606640384</v>
      </c>
      <c r="L389" s="9">
        <v>1.264</v>
      </c>
      <c r="N389" s="273">
        <f>INDEX(Table12[],MATCH(Table11[[#This Row],[Site ID]],Table12[[#Data],[Site ID]],0),MATCH(Table11[[#Headers],[Area]],Table12[#Headers],0))</f>
        <v>6</v>
      </c>
    </row>
    <row r="390" spans="2:14" ht="14.5" x14ac:dyDescent="0.35">
      <c r="B390" t="str">
        <f>INDEX(Table12[Site Name],MATCH('2025'!C390,Table12[Site ID],0),1)</f>
        <v>Twyford Road</v>
      </c>
      <c r="C390" s="135" t="s">
        <v>118</v>
      </c>
      <c r="D390" t="str">
        <f>Table1323[[#This Row],[Site ID]]&amp;"-"&amp;Table1323[[#This Row],[Site Name]]</f>
        <v>TWY-Twyford Road</v>
      </c>
      <c r="E390" s="93" t="s">
        <v>2038</v>
      </c>
      <c r="F390" t="s">
        <v>448</v>
      </c>
      <c r="G390" s="109">
        <v>45840</v>
      </c>
      <c r="H390" s="109">
        <v>45875</v>
      </c>
      <c r="I390" s="9">
        <v>839.26666666672099</v>
      </c>
      <c r="J390" s="9">
        <v>15.689129001508238</v>
      </c>
      <c r="K390" s="9">
        <v>8.1884806897224625</v>
      </c>
      <c r="L390" s="9">
        <v>0.95699999999999996</v>
      </c>
      <c r="N390" s="273">
        <f>INDEX(Table12[],MATCH(Table11[[#This Row],[Site ID]],Table12[[#Data],[Site ID]],0),MATCH(Table11[[#Headers],[Area]],Table12[#Headers],0))</f>
        <v>6</v>
      </c>
    </row>
    <row r="391" spans="2:14" ht="14.5" x14ac:dyDescent="0.35">
      <c r="B391" t="str">
        <f>INDEX(Table12[Site Name],MATCH('2025'!C391,Table12[Site ID],0),1)</f>
        <v>Mill Street</v>
      </c>
      <c r="C391" s="135" t="s">
        <v>122</v>
      </c>
      <c r="D391" t="str">
        <f>Table1323[[#This Row],[Site ID]]&amp;"-"&amp;Table1323[[#This Row],[Site Name]]</f>
        <v>MS-Mill Street</v>
      </c>
      <c r="E391" s="93" t="s">
        <v>2039</v>
      </c>
      <c r="F391" t="s">
        <v>448</v>
      </c>
      <c r="G391" s="109">
        <v>45840</v>
      </c>
      <c r="H391" s="109">
        <v>45875</v>
      </c>
      <c r="I391" s="9">
        <v>839.26666666672099</v>
      </c>
      <c r="J391" s="9">
        <v>18.262998649613564</v>
      </c>
      <c r="K391" s="9">
        <v>9.5318364559569755</v>
      </c>
      <c r="L391" s="9">
        <v>1.1140000000000001</v>
      </c>
      <c r="N391" s="273">
        <f>INDEX(Table12[],MATCH(Table11[[#This Row],[Site ID]],Table12[[#Data],[Site ID]],0),MATCH(Table11[[#Headers],[Area]],Table12[#Headers],0))</f>
        <v>6</v>
      </c>
    </row>
    <row r="392" spans="2:14" ht="14.5" x14ac:dyDescent="0.35">
      <c r="B392" t="str">
        <f>INDEX(Table12[Site Name],MATCH('2025'!C392,Table12[Site ID],0),1)</f>
        <v>Campbell Road 4</v>
      </c>
      <c r="C392" s="135" t="s">
        <v>72</v>
      </c>
      <c r="D392" t="str">
        <f>Table1323[[#This Row],[Site ID]]&amp;"-"&amp;Table1323[[#This Row],[Site Name]]</f>
        <v>CR4-Campbell Road 4</v>
      </c>
      <c r="E392" s="93" t="s">
        <v>2040</v>
      </c>
      <c r="F392" t="s">
        <v>448</v>
      </c>
      <c r="G392" s="109">
        <v>45840</v>
      </c>
      <c r="H392" s="109">
        <v>45875</v>
      </c>
      <c r="I392" s="9">
        <v>839.26666666654637</v>
      </c>
      <c r="J392" s="9">
        <v>18.590880133452501</v>
      </c>
      <c r="K392" s="9">
        <v>9.7029645790461903</v>
      </c>
      <c r="L392" s="9">
        <v>1.1339999999999999</v>
      </c>
      <c r="N392" s="273">
        <f>INDEX(Table12[],MATCH(Table11[[#This Row],[Site ID]],Table12[[#Data],[Site ID]],0),MATCH(Table11[[#Headers],[Area]],Table12[#Headers],0))</f>
        <v>6</v>
      </c>
    </row>
    <row r="393" spans="2:14" ht="14.5" x14ac:dyDescent="0.35">
      <c r="B393" t="str">
        <f>INDEX(Table12[Site Name],MATCH('2025'!C393,Table12[Site ID],0),1)</f>
        <v>Campbell Road 3</v>
      </c>
      <c r="C393" s="135" t="s">
        <v>68</v>
      </c>
      <c r="D393" t="str">
        <f>Table1323[[#This Row],[Site ID]]&amp;"-"&amp;Table1323[[#This Row],[Site Name]]</f>
        <v>CR3-Campbell Road 3</v>
      </c>
      <c r="E393" s="93" t="s">
        <v>2041</v>
      </c>
      <c r="F393" t="s">
        <v>448</v>
      </c>
      <c r="G393" s="109">
        <v>45840</v>
      </c>
      <c r="H393" s="109">
        <v>45875</v>
      </c>
      <c r="I393" s="9">
        <v>839.25</v>
      </c>
      <c r="J393" s="9">
        <v>13.19749180816205</v>
      </c>
      <c r="K393" s="9">
        <v>6.8880437412119262</v>
      </c>
      <c r="L393" s="9">
        <v>0.80500000000000005</v>
      </c>
      <c r="N393" s="273">
        <f>INDEX(Table12[],MATCH(Table11[[#This Row],[Site ID]],Table12[[#Data],[Site ID]],0),MATCH(Table11[[#Headers],[Area]],Table12[#Headers],0))</f>
        <v>6</v>
      </c>
    </row>
    <row r="394" spans="2:14" ht="14.5" x14ac:dyDescent="0.35">
      <c r="B394" t="str">
        <f>INDEX(Table12[Site Name],MATCH('2025'!C394,Table12[Site ID],0),1)</f>
        <v>Campbell Road</v>
      </c>
      <c r="C394" s="135" t="s">
        <v>64</v>
      </c>
      <c r="D394" t="str">
        <f>Table1323[[#This Row],[Site ID]]&amp;"-"&amp;Table1323[[#This Row],[Site Name]]</f>
        <v>CR-Campbell Road</v>
      </c>
      <c r="E394" s="93" t="s">
        <v>2042</v>
      </c>
      <c r="F394" t="s">
        <v>448</v>
      </c>
      <c r="G394" s="109">
        <v>45840</v>
      </c>
      <c r="H394" s="109">
        <v>45875</v>
      </c>
      <c r="I394" s="9">
        <v>839.20000000001164</v>
      </c>
      <c r="J394" s="9">
        <v>27.478651096281791</v>
      </c>
      <c r="K394" s="9">
        <v>14.341675937516593</v>
      </c>
      <c r="L394" s="9">
        <v>1.6759999999999999</v>
      </c>
      <c r="N394" s="273">
        <f>INDEX(Table12[],MATCH(Table11[[#This Row],[Site ID]],Table12[[#Data],[Site ID]],0),MATCH(Table11[[#Headers],[Area]],Table12[#Headers],0))</f>
        <v>6</v>
      </c>
    </row>
    <row r="395" spans="2:14" ht="14.5" x14ac:dyDescent="0.35">
      <c r="B395" t="str">
        <f>INDEX(Table12[Site Name],MATCH('2025'!C395,Table12[Site ID],0),1)</f>
        <v>Southampton Road Analyser (A)</v>
      </c>
      <c r="C395" s="135" t="s">
        <v>135</v>
      </c>
      <c r="D395" t="str">
        <f>Table1323[[#This Row],[Site ID]]&amp;"-"&amp;Table1323[[#This Row],[Site Name]]</f>
        <v>SRAN(A)-Southampton Road Analyser (A)</v>
      </c>
      <c r="E395" s="93" t="s">
        <v>2043</v>
      </c>
      <c r="F395" t="s">
        <v>448</v>
      </c>
      <c r="G395" s="109">
        <v>45840</v>
      </c>
      <c r="H395" s="109">
        <v>45875</v>
      </c>
      <c r="I395" s="9">
        <v>839.31666666653473</v>
      </c>
      <c r="J395" s="9">
        <v>19.753682559227872</v>
      </c>
      <c r="K395" s="9">
        <v>10.309855197926865</v>
      </c>
      <c r="L395" s="9">
        <v>1.2050000000000001</v>
      </c>
      <c r="N395" s="273">
        <f>INDEX(Table12[],MATCH(Table11[[#This Row],[Site ID]],Table12[[#Data],[Site ID]],0),MATCH(Table11[[#Headers],[Area]],Table12[#Headers],0))</f>
        <v>6</v>
      </c>
    </row>
    <row r="396" spans="2:14" ht="14.5" x14ac:dyDescent="0.35">
      <c r="B396" t="str">
        <f>INDEX(Table12[Site Name],MATCH('2025'!C396,Table12[Site ID],0),1)</f>
        <v>Southampton Road Analyser (B)</v>
      </c>
      <c r="C396" s="135" t="s">
        <v>138</v>
      </c>
      <c r="D396" t="str">
        <f>Table1323[[#This Row],[Site ID]]&amp;"-"&amp;Table1323[[#This Row],[Site Name]]</f>
        <v>SRAN(B)-Southampton Road Analyser (B)</v>
      </c>
      <c r="E396" s="93" t="s">
        <v>2044</v>
      </c>
      <c r="F396" t="s">
        <v>448</v>
      </c>
      <c r="G396" s="109">
        <v>45840</v>
      </c>
      <c r="H396" s="109">
        <v>45875</v>
      </c>
      <c r="I396" s="9">
        <v>839.31666666670935</v>
      </c>
      <c r="J396" s="9">
        <v>18.393055461783455</v>
      </c>
      <c r="K396" s="9">
        <v>9.5997157942502369</v>
      </c>
      <c r="L396" s="9">
        <v>1.1220000000000001</v>
      </c>
      <c r="N396" s="273">
        <f>INDEX(Table12[],MATCH(Table11[[#This Row],[Site ID]],Table12[[#Data],[Site ID]],0),MATCH(Table11[[#Headers],[Area]],Table12[#Headers],0))</f>
        <v>6</v>
      </c>
    </row>
    <row r="397" spans="2:14" ht="14.5" x14ac:dyDescent="0.35">
      <c r="B397" t="str">
        <f>INDEX(Table12[Site Name],MATCH('2025'!C397,Table12[Site ID],0),1)</f>
        <v>Southampton Road Analyser (C)</v>
      </c>
      <c r="C397" s="135" t="s">
        <v>141</v>
      </c>
      <c r="D397" t="str">
        <f>Table1323[[#This Row],[Site ID]]&amp;"-"&amp;Table1323[[#This Row],[Site Name]]</f>
        <v>SRAN(C)-Southampton Road Analyser (C)</v>
      </c>
      <c r="E397" s="93" t="s">
        <v>2045</v>
      </c>
      <c r="F397" t="s">
        <v>448</v>
      </c>
      <c r="G397" s="109">
        <v>45840</v>
      </c>
      <c r="H397" s="109">
        <v>45875</v>
      </c>
      <c r="I397" s="9">
        <v>839.31666666670935</v>
      </c>
      <c r="J397" s="9">
        <v>19.311068925116672</v>
      </c>
      <c r="K397" s="9">
        <v>10.078845994319767</v>
      </c>
      <c r="L397" s="9">
        <v>1.1779999999999999</v>
      </c>
      <c r="N397" s="273">
        <f>INDEX(Table12[],MATCH(Table11[[#This Row],[Site ID]],Table12[[#Data],[Site ID]],0),MATCH(Table11[[#Headers],[Area]],Table12[#Headers],0))</f>
        <v>6</v>
      </c>
    </row>
    <row r="398" spans="2:14" ht="14.5" x14ac:dyDescent="0.35">
      <c r="B398" t="str">
        <f>INDEX(Table12[Site Name],MATCH('2025'!C398,Table12[Site ID],0),1)</f>
        <v>Chestnut Avenue</v>
      </c>
      <c r="C398" s="135" t="s">
        <v>56</v>
      </c>
      <c r="D398" t="str">
        <f>Table1323[[#This Row],[Site ID]]&amp;"-"&amp;Table1323[[#This Row],[Site Name]]</f>
        <v>CA-Chestnut Avenue</v>
      </c>
      <c r="E398" s="93" t="s">
        <v>2046</v>
      </c>
      <c r="F398" t="s">
        <v>448</v>
      </c>
      <c r="G398" s="109">
        <v>45840</v>
      </c>
      <c r="H398" s="109">
        <v>45875</v>
      </c>
      <c r="I398" s="9">
        <v>839.31666666670935</v>
      </c>
      <c r="J398" s="9">
        <v>15.966877022974227</v>
      </c>
      <c r="K398" s="9">
        <v>8.333443122637906</v>
      </c>
      <c r="L398" s="9">
        <v>0.97399999999999998</v>
      </c>
      <c r="N398" s="273">
        <f>INDEX(Table12[],MATCH(Table11[[#This Row],[Site ID]],Table12[[#Data],[Site ID]],0),MATCH(Table11[[#Headers],[Area]],Table12[#Headers],0))</f>
        <v>6</v>
      </c>
    </row>
    <row r="399" spans="2:14" ht="14.5" x14ac:dyDescent="0.35">
      <c r="B399" t="str">
        <f>INDEX(Table12[Site Name],MATCH('2025'!C399,Table12[Site ID],0),1)</f>
        <v>Southampton Road 1</v>
      </c>
      <c r="C399" s="135" t="s">
        <v>149</v>
      </c>
      <c r="D399" t="str">
        <f>Table1323[[#This Row],[Site ID]]&amp;"-"&amp;Table1323[[#This Row],[Site Name]]</f>
        <v>SR1-Southampton Road 1</v>
      </c>
      <c r="E399" s="93" t="s">
        <v>2047</v>
      </c>
      <c r="F399" t="s">
        <v>448</v>
      </c>
      <c r="G399" s="109">
        <v>45840</v>
      </c>
      <c r="H399" s="109">
        <v>45875</v>
      </c>
      <c r="I399" s="9">
        <v>839.29999999998836</v>
      </c>
      <c r="J399" s="9">
        <v>29.62291552484254</v>
      </c>
      <c r="K399" s="9">
        <v>15.460811860565</v>
      </c>
      <c r="L399" s="9">
        <v>1.8069999999999999</v>
      </c>
      <c r="N399" s="273">
        <f>INDEX(Table12[],MATCH(Table11[[#This Row],[Site ID]],Table12[[#Data],[Site ID]],0),MATCH(Table11[[#Headers],[Area]],Table12[#Headers],0))</f>
        <v>7</v>
      </c>
    </row>
    <row r="400" spans="2:14" ht="14.5" x14ac:dyDescent="0.35">
      <c r="B400" t="str">
        <f>INDEX(Table12[Site Name],MATCH('2025'!C400,Table12[Site ID],0),1)</f>
        <v>Southampton Road 2</v>
      </c>
      <c r="C400" s="135" t="s">
        <v>152</v>
      </c>
      <c r="D400" t="str">
        <f>Table1323[[#This Row],[Site ID]]&amp;"-"&amp;Table1323[[#This Row],[Site Name]]</f>
        <v>SR2-Southampton Road 2</v>
      </c>
      <c r="E400" s="93" t="s">
        <v>2048</v>
      </c>
      <c r="F400" t="s">
        <v>448</v>
      </c>
      <c r="G400" s="109">
        <v>45840</v>
      </c>
      <c r="H400" s="109">
        <v>45875</v>
      </c>
      <c r="I400" s="9">
        <v>839.31666666670935</v>
      </c>
      <c r="J400" s="9">
        <v>24.03228102225895</v>
      </c>
      <c r="K400" s="9">
        <v>12.542944166105924</v>
      </c>
      <c r="L400" s="9">
        <v>1.466</v>
      </c>
      <c r="N400" s="273">
        <f>INDEX(Table12[],MATCH(Table11[[#This Row],[Site ID]],Table12[[#Data],[Site ID]],0),MATCH(Table11[[#Headers],[Area]],Table12[#Headers],0))</f>
        <v>7</v>
      </c>
    </row>
    <row r="401" spans="2:14" ht="14.5" x14ac:dyDescent="0.35">
      <c r="B401" t="str">
        <f>INDEX(Table12[Site Name],MATCH('2025'!C401,Table12[Site ID],0),1)</f>
        <v>The Point (A)</v>
      </c>
      <c r="C401" s="135" t="s">
        <v>156</v>
      </c>
      <c r="D401" t="str">
        <f>Table1323[[#This Row],[Site ID]]&amp;"-"&amp;Table1323[[#This Row],[Site Name]]</f>
        <v>TP(A)-The Point (A)</v>
      </c>
      <c r="E401" s="93" t="s">
        <v>2049</v>
      </c>
      <c r="F401" t="s">
        <v>448</v>
      </c>
      <c r="G401" s="109">
        <v>45840</v>
      </c>
      <c r="H401" s="109">
        <v>45875</v>
      </c>
      <c r="I401" s="9">
        <v>839.34999999997672</v>
      </c>
      <c r="J401" s="9">
        <v>12.556614046584015</v>
      </c>
      <c r="K401" s="9">
        <v>6.5535563917453103</v>
      </c>
      <c r="L401" s="9">
        <v>0.76600000000000001</v>
      </c>
      <c r="N401" s="273">
        <f>INDEX(Table12[],MATCH(Table11[[#This Row],[Site ID]],Table12[[#Data],[Site ID]],0),MATCH(Table11[[#Headers],[Area]],Table12[#Headers],0))</f>
        <v>8</v>
      </c>
    </row>
    <row r="402" spans="2:14" ht="14.5" x14ac:dyDescent="0.35">
      <c r="B402" t="str">
        <f>INDEX(Table12[Site Name],MATCH('2025'!C402,Table12[Site ID],0),1)</f>
        <v>The Point (B)</v>
      </c>
      <c r="C402" s="135" t="s">
        <v>159</v>
      </c>
      <c r="D402" t="str">
        <f>Table1323[[#This Row],[Site ID]]&amp;"-"&amp;Table1323[[#This Row],[Site Name]]</f>
        <v>TP(B)-The Point (B)</v>
      </c>
      <c r="E402" s="93" t="s">
        <v>2050</v>
      </c>
      <c r="F402" t="s">
        <v>448</v>
      </c>
      <c r="G402" s="109">
        <v>45840</v>
      </c>
      <c r="H402" s="109">
        <v>45875</v>
      </c>
      <c r="I402" s="9">
        <v>839.34999999997672</v>
      </c>
      <c r="J402" s="9">
        <v>14.031934234824956</v>
      </c>
      <c r="K402" s="9">
        <v>7.3235564899921481</v>
      </c>
      <c r="L402" s="9">
        <v>0.85599999999999998</v>
      </c>
      <c r="N402" s="273">
        <f>INDEX(Table12[],MATCH(Table11[[#This Row],[Site ID]],Table12[[#Data],[Site ID]],0),MATCH(Table11[[#Headers],[Area]],Table12[#Headers],0))</f>
        <v>8</v>
      </c>
    </row>
    <row r="403" spans="2:14" ht="14.5" x14ac:dyDescent="0.35">
      <c r="B403" t="str">
        <f>INDEX(Table12[Site Name],MATCH('2025'!C403,Table12[Site ID],0),1)</f>
        <v>The Point (C)</v>
      </c>
      <c r="C403" s="135" t="s">
        <v>162</v>
      </c>
      <c r="D403" t="str">
        <f>Table1323[[#This Row],[Site ID]]&amp;"-"&amp;Table1323[[#This Row],[Site Name]]</f>
        <v>TP(C)-The Point (C)</v>
      </c>
      <c r="E403" s="93" t="s">
        <v>2051</v>
      </c>
      <c r="F403" t="s">
        <v>448</v>
      </c>
      <c r="G403" s="109">
        <v>45840</v>
      </c>
      <c r="H403" s="109">
        <v>45875</v>
      </c>
      <c r="I403" s="9">
        <v>839.34999999997672</v>
      </c>
      <c r="J403" s="9">
        <v>9.8846452612143079</v>
      </c>
      <c r="K403" s="9">
        <v>5.1590006582538139</v>
      </c>
      <c r="L403" s="9">
        <v>0.60299999999999998</v>
      </c>
      <c r="N403" s="273">
        <f>INDEX(Table12[],MATCH(Table11[[#This Row],[Site ID]],Table12[[#Data],[Site ID]],0),MATCH(Table11[[#Headers],[Area]],Table12[#Headers],0))</f>
        <v>8</v>
      </c>
    </row>
    <row r="404" spans="2:14" ht="14.5" x14ac:dyDescent="0.35">
      <c r="B404" t="str">
        <f>INDEX(Table12[Site Name],MATCH('2025'!C404,Table12[Site ID],0),1)</f>
        <v>Oxburgh Close</v>
      </c>
      <c r="C404" s="135" t="s">
        <v>143</v>
      </c>
      <c r="D404" t="str">
        <f>Table1323[[#This Row],[Site ID]]&amp;"-"&amp;Table1323[[#This Row],[Site Name]]</f>
        <v>OX-Oxburgh Close</v>
      </c>
      <c r="E404" s="93" t="s">
        <v>2052</v>
      </c>
      <c r="F404" t="s">
        <v>448</v>
      </c>
      <c r="G404" s="109">
        <v>45840</v>
      </c>
      <c r="H404" s="109">
        <v>45875</v>
      </c>
      <c r="I404" s="9">
        <v>839.36666666669771</v>
      </c>
      <c r="J404" s="9">
        <v>10.228683531233488</v>
      </c>
      <c r="K404" s="9">
        <v>5.3385613419798998</v>
      </c>
      <c r="L404" s="9">
        <v>0.624</v>
      </c>
      <c r="N404" s="273">
        <f>INDEX(Table12[],MATCH(Table11[[#This Row],[Site ID]],Table12[[#Data],[Site ID]],0),MATCH(Table11[[#Headers],[Area]],Table12[#Headers],0))</f>
        <v>8</v>
      </c>
    </row>
    <row r="405" spans="2:14" ht="14.5" x14ac:dyDescent="0.35">
      <c r="B405" t="str">
        <f>INDEX(Table12[Site Name],MATCH('2025'!C405,Table12[Site ID],0),1)</f>
        <v>Hadleigh Gardens</v>
      </c>
      <c r="C405" s="135" t="s">
        <v>95</v>
      </c>
      <c r="D405" t="str">
        <f>Table1323[[#This Row],[Site ID]]&amp;"-"&amp;Table1323[[#This Row],[Site Name]]</f>
        <v>HG-Hadleigh Gardens</v>
      </c>
      <c r="E405" s="93" t="s">
        <v>2053</v>
      </c>
      <c r="F405" t="s">
        <v>448</v>
      </c>
      <c r="G405" s="109">
        <v>45840</v>
      </c>
      <c r="H405" s="109">
        <v>45875</v>
      </c>
      <c r="I405" s="9">
        <v>839.39999999996508</v>
      </c>
      <c r="J405" s="9">
        <v>10.949502025256592</v>
      </c>
      <c r="K405" s="9">
        <v>5.7147714119293278</v>
      </c>
      <c r="L405" s="9">
        <v>0.66800000000000004</v>
      </c>
      <c r="N405" s="273">
        <f>INDEX(Table12[],MATCH(Table11[[#This Row],[Site ID]],Table12[[#Data],[Site ID]],0),MATCH(Table11[[#Headers],[Area]],Table12[#Headers],0))</f>
        <v>1</v>
      </c>
    </row>
    <row r="406" spans="2:14" ht="14.5" x14ac:dyDescent="0.35">
      <c r="B406" t="str">
        <f>INDEX(Table12[Site Name],MATCH('2025'!C406,Table12[Site ID],0),1)</f>
        <v>Woodside Avenue</v>
      </c>
      <c r="C406" s="135" t="s">
        <v>175</v>
      </c>
      <c r="D406" t="str">
        <f>Table1323[[#This Row],[Site ID]]&amp;"-"&amp;Table1323[[#This Row],[Site Name]]</f>
        <v>WA-Woodside Avenue</v>
      </c>
      <c r="E406" s="93" t="s">
        <v>2054</v>
      </c>
      <c r="F406" t="s">
        <v>448</v>
      </c>
      <c r="G406" s="109">
        <v>45840</v>
      </c>
      <c r="H406" s="109">
        <v>45875</v>
      </c>
      <c r="I406" s="9">
        <v>839.3833333334187</v>
      </c>
      <c r="J406" s="9">
        <v>20.899539344357819</v>
      </c>
      <c r="K406" s="9">
        <v>10.9079015367212</v>
      </c>
      <c r="L406" s="9">
        <v>1.2749999999999999</v>
      </c>
      <c r="N406" s="273">
        <f>INDEX(Table12[],MATCH(Table11[[#This Row],[Site ID]],Table12[[#Data],[Site ID]],0),MATCH(Table11[[#Headers],[Area]],Table12[#Headers],0))</f>
        <v>1</v>
      </c>
    </row>
    <row r="407" spans="2:14" ht="14.5" x14ac:dyDescent="0.35">
      <c r="B407" t="str">
        <f>INDEX(Table12[Site Name],MATCH('2025'!C407,Table12[Site ID],0),1)</f>
        <v>Belmont Road</v>
      </c>
      <c r="C407" s="135" t="s">
        <v>42</v>
      </c>
      <c r="D407" t="str">
        <f>Table1323[[#This Row],[Site ID]]&amp;"-"&amp;Table1323[[#This Row],[Site Name]]</f>
        <v>BEL-Belmont Road</v>
      </c>
      <c r="E407" s="93" t="s">
        <v>2055</v>
      </c>
      <c r="F407" t="s">
        <v>448</v>
      </c>
      <c r="G407" s="109">
        <v>45840</v>
      </c>
      <c r="H407" s="109">
        <v>45875</v>
      </c>
      <c r="I407" s="9">
        <v>839.3833333334187</v>
      </c>
      <c r="J407" s="9">
        <v>11.834876397353996</v>
      </c>
      <c r="K407" s="9">
        <v>6.1768665956962403</v>
      </c>
      <c r="L407" s="9">
        <v>0.72199999999999998</v>
      </c>
      <c r="N407" s="273">
        <f>INDEX(Table12[],MATCH(Table11[[#This Row],[Site ID]],Table12[[#Data],[Site ID]],0),MATCH(Table11[[#Headers],[Area]],Table12[#Headers],0))</f>
        <v>1</v>
      </c>
    </row>
    <row r="408" spans="2:14" ht="14.5" x14ac:dyDescent="0.35">
      <c r="B408" t="str">
        <f>INDEX(Table12[Site Name],MATCH('2025'!C408,Table12[Site ID],0),1)</f>
        <v>Leigh Road/J13</v>
      </c>
      <c r="C408" s="135" t="s">
        <v>120</v>
      </c>
      <c r="D408" t="str">
        <f>Table1323[[#This Row],[Site ID]]&amp;"-"&amp;Table1323[[#This Row],[Site Name]]</f>
        <v>LR13-Leigh Road/J13</v>
      </c>
      <c r="E408" s="93" t="s">
        <v>2056</v>
      </c>
      <c r="F408" t="s">
        <v>448</v>
      </c>
      <c r="G408" s="109">
        <v>45840</v>
      </c>
      <c r="H408" s="109">
        <v>45875</v>
      </c>
      <c r="I408" s="9">
        <v>839.3833333334187</v>
      </c>
      <c r="J408" s="9">
        <v>24.751611301945342</v>
      </c>
      <c r="K408" s="9">
        <v>12.918377506234522</v>
      </c>
      <c r="L408" s="9">
        <v>1.51</v>
      </c>
      <c r="N408" s="273">
        <f>INDEX(Table12[],MATCH(Table11[[#This Row],[Site ID]],Table12[[#Data],[Site ID]],0),MATCH(Table11[[#Headers],[Area]],Table12[#Headers],0))</f>
        <v>1</v>
      </c>
    </row>
    <row r="409" spans="2:14" ht="14.5" x14ac:dyDescent="0.35">
      <c r="B409" t="str">
        <f>INDEX(Table12[Site Name],MATCH('2025'!C409,Table12[Site ID],0),1)</f>
        <v>Steele Close (A)</v>
      </c>
      <c r="C409" s="135" t="s">
        <v>167</v>
      </c>
      <c r="D409" t="str">
        <f>Table1323[[#This Row],[Site ID]]&amp;"-"&amp;Table1323[[#This Row],[Site Name]]</f>
        <v>SC(A)-Steele Close (A)</v>
      </c>
      <c r="E409" s="93" t="s">
        <v>2057</v>
      </c>
      <c r="F409" t="s">
        <v>448</v>
      </c>
      <c r="G409" s="109">
        <v>45840</v>
      </c>
      <c r="H409" s="109">
        <v>45875</v>
      </c>
      <c r="I409" s="9">
        <v>839.39999999996508</v>
      </c>
      <c r="J409" s="9">
        <v>10.261060281153632</v>
      </c>
      <c r="K409" s="9">
        <v>5.3554594369277835</v>
      </c>
      <c r="L409" s="9">
        <v>0.626</v>
      </c>
      <c r="N409" s="273">
        <f>INDEX(Table12[],MATCH(Table11[[#This Row],[Site ID]],Table12[[#Data],[Site ID]],0),MATCH(Table11[[#Headers],[Area]],Table12[#Headers],0))</f>
        <v>1</v>
      </c>
    </row>
    <row r="410" spans="2:14" ht="14.5" x14ac:dyDescent="0.35">
      <c r="B410" t="str">
        <f>INDEX(Table12[Site Name],MATCH('2025'!C410,Table12[Site ID],0),1)</f>
        <v>Steele Close (B)</v>
      </c>
      <c r="C410" s="135" t="s">
        <v>170</v>
      </c>
      <c r="D410" t="str">
        <f>Table1323[[#This Row],[Site ID]]&amp;"-"&amp;Table1323[[#This Row],[Site Name]]</f>
        <v>SC(B)-Steele Close (B)</v>
      </c>
      <c r="E410" s="93" t="s">
        <v>2058</v>
      </c>
      <c r="F410" t="s">
        <v>448</v>
      </c>
      <c r="G410" s="109">
        <v>45840</v>
      </c>
      <c r="H410" s="109">
        <v>45875</v>
      </c>
      <c r="I410" s="9">
        <v>839.39999999996508</v>
      </c>
      <c r="J410" s="9">
        <v>10.031579699785977</v>
      </c>
      <c r="K410" s="9">
        <v>5.2356887785939339</v>
      </c>
      <c r="L410" s="9">
        <v>0.61199999999999999</v>
      </c>
      <c r="N410" s="273">
        <f>INDEX(Table12[],MATCH(Table11[[#This Row],[Site ID]],Table12[[#Data],[Site ID]],0),MATCH(Table11[[#Headers],[Area]],Table12[#Headers],0))</f>
        <v>1</v>
      </c>
    </row>
    <row r="411" spans="2:14" ht="14.5" x14ac:dyDescent="0.35">
      <c r="B411" t="str">
        <f>INDEX(Table12[Site Name],MATCH('2025'!C411,Table12[Site ID],0),1)</f>
        <v>Steele Close (C)</v>
      </c>
      <c r="C411" s="295" t="s">
        <v>173</v>
      </c>
      <c r="D411" t="str">
        <f>Table1323[[#This Row],[Site ID]]&amp;"-"&amp;Table1323[[#This Row],[Site Name]]</f>
        <v>SC(C)-Steele Close (C)</v>
      </c>
      <c r="E411" s="296" t="s">
        <v>2059</v>
      </c>
      <c r="F411" t="s">
        <v>448</v>
      </c>
      <c r="G411" s="109">
        <v>45840</v>
      </c>
      <c r="H411" s="109">
        <v>45875</v>
      </c>
      <c r="I411" s="9">
        <v>839.39999999996508</v>
      </c>
      <c r="J411" s="9">
        <v>15.293241601144311</v>
      </c>
      <c r="K411" s="9">
        <v>7.9818588732485969</v>
      </c>
      <c r="L411" s="9">
        <v>0.93300000000000005</v>
      </c>
      <c r="N411" s="273">
        <f>INDEX(Table12[],MATCH(Table11[[#This Row],[Site ID]],Table12[[#Data],[Site ID]],0),MATCH(Table11[[#Headers],[Area]],Table12[#Headers],0))</f>
        <v>2</v>
      </c>
    </row>
    <row r="412" spans="2:14" ht="14.5" x14ac:dyDescent="0.35">
      <c r="B412" t="str">
        <f>INDEX(Table12[Site Name],MATCH('2025'!C412,Table12[Site ID],0),1)</f>
        <v>Medina Close</v>
      </c>
      <c r="C412" s="295" t="s">
        <v>127</v>
      </c>
      <c r="D412" t="str">
        <f>Table1323[[#This Row],[Site ID]]&amp;"-"&amp;Table1323[[#This Row],[Site Name]]</f>
        <v>MC-Medina Close</v>
      </c>
      <c r="E412" s="296" t="s">
        <v>2060</v>
      </c>
      <c r="F412" t="s">
        <v>448</v>
      </c>
      <c r="G412" s="109">
        <v>45840</v>
      </c>
      <c r="H412" s="109">
        <v>45875</v>
      </c>
      <c r="I412" s="9">
        <v>839.41666666668607</v>
      </c>
      <c r="J412" s="9">
        <v>11.227934081206929</v>
      </c>
      <c r="K412" s="9">
        <v>5.8600908565798164</v>
      </c>
      <c r="L412" s="9">
        <v>0.68500000000000005</v>
      </c>
      <c r="N412" s="273">
        <f>INDEX(Table12[],MATCH(Table11[[#This Row],[Site ID]],Table12[[#Data],[Site ID]],0),MATCH(Table11[[#Headers],[Area]],Table12[#Headers],0))</f>
        <v>2</v>
      </c>
    </row>
    <row r="413" spans="2:14" ht="14.5" x14ac:dyDescent="0.35">
      <c r="B413" t="str">
        <f>INDEX(Table12[Site Name],MATCH('2025'!C413,Table12[Site ID],0),1)</f>
        <v>Porteous Crescent (A)</v>
      </c>
      <c r="C413" s="295" t="s">
        <v>154</v>
      </c>
      <c r="D413" t="str">
        <f>Table1323[[#This Row],[Site ID]]&amp;"-"&amp;Table1323[[#This Row],[Site Name]]</f>
        <v>PC(A)-Porteous Crescent (A)</v>
      </c>
      <c r="E413" s="296" t="s">
        <v>2061</v>
      </c>
      <c r="F413" t="s">
        <v>448</v>
      </c>
      <c r="G413" s="109">
        <v>45840</v>
      </c>
      <c r="H413" s="109">
        <v>45875</v>
      </c>
      <c r="I413" s="9">
        <v>839.43333333340706</v>
      </c>
      <c r="J413" s="9">
        <v>10.654032482229141</v>
      </c>
      <c r="K413" s="9">
        <v>5.5605597506415148</v>
      </c>
      <c r="L413" s="9">
        <v>0.65</v>
      </c>
      <c r="N413" s="273">
        <f>INDEX(Table12[],MATCH(Table11[[#This Row],[Site ID]],Table12[[#Data],[Site ID]],0),MATCH(Table11[[#Headers],[Area]],Table12[#Headers],0))</f>
        <v>2</v>
      </c>
    </row>
    <row r="414" spans="2:14" ht="14.5" x14ac:dyDescent="0.35">
      <c r="B414" t="str">
        <f>INDEX(Table12[Site Name],MATCH('2025'!C414,Table12[Site ID],0),1)</f>
        <v>Nuffield Hospital</v>
      </c>
      <c r="C414" s="295" t="s">
        <v>133</v>
      </c>
      <c r="D414" t="str">
        <f>Table1323[[#This Row],[Site ID]]&amp;"-"&amp;Table1323[[#This Row],[Site Name]]</f>
        <v>NH-Nuffield Hospital</v>
      </c>
      <c r="E414" s="296" t="s">
        <v>2062</v>
      </c>
      <c r="F414" t="s">
        <v>448</v>
      </c>
      <c r="G414" s="109">
        <v>45840</v>
      </c>
      <c r="H414" s="109">
        <v>45875</v>
      </c>
      <c r="I414" s="9">
        <v>839.41666666668607</v>
      </c>
      <c r="J414" s="9">
        <v>9.6052107614412545</v>
      </c>
      <c r="K414" s="9">
        <v>5.0131580174536818</v>
      </c>
      <c r="L414" s="9">
        <v>0.58599999999999997</v>
      </c>
      <c r="N414" s="273">
        <f>INDEX(Table12[],MATCH(Table11[[#This Row],[Site ID]],Table12[[#Data],[Site ID]],0),MATCH(Table11[[#Headers],[Area]],Table12[#Headers],0))</f>
        <v>2</v>
      </c>
    </row>
    <row r="415" spans="2:14" ht="14.5" x14ac:dyDescent="0.35">
      <c r="B415" t="str">
        <f>INDEX(Table12[Site Name],MATCH('2025'!C415,Table12[Site ID],0),1)</f>
        <v>Ashdown Road</v>
      </c>
      <c r="C415" s="295" t="s">
        <v>30</v>
      </c>
      <c r="D415" t="str">
        <f>Table1323[[#This Row],[Site ID]]&amp;"-"&amp;Table1323[[#This Row],[Site Name]]</f>
        <v>AR-Ashdown Road</v>
      </c>
      <c r="E415" s="296" t="s">
        <v>2063</v>
      </c>
      <c r="F415" t="s">
        <v>448</v>
      </c>
      <c r="G415" s="109">
        <v>45840</v>
      </c>
      <c r="H415" s="109">
        <v>45875</v>
      </c>
      <c r="I415" s="9">
        <v>839.44999999995343</v>
      </c>
      <c r="J415" s="9">
        <v>5.0318815891360229</v>
      </c>
      <c r="K415" s="9">
        <v>2.6262430005929138</v>
      </c>
      <c r="L415" s="9">
        <v>0.307</v>
      </c>
      <c r="M415" t="s">
        <v>2069</v>
      </c>
      <c r="N415" s="273">
        <f>INDEX(Table12[],MATCH(Table11[[#This Row],[Site ID]],Table12[[#Data],[Site ID]],0),MATCH(Table11[[#Headers],[Area]],Table12[#Headers],0))</f>
        <v>2</v>
      </c>
    </row>
    <row r="416" spans="2:14" ht="14.5" x14ac:dyDescent="0.35">
      <c r="B416" t="str">
        <f>INDEX(Table12[Site Name],MATCH('2025'!C416,Table12[Site ID],0),1)</f>
        <v>Chestnut Close</v>
      </c>
      <c r="C416" s="295" t="s">
        <v>60</v>
      </c>
      <c r="D416" t="str">
        <f>Table1323[[#This Row],[Site ID]]&amp;"-"&amp;Table1323[[#This Row],[Site Name]]</f>
        <v>CC-Chestnut Close</v>
      </c>
      <c r="E416" s="296" t="s">
        <v>2064</v>
      </c>
      <c r="F416" t="s">
        <v>448</v>
      </c>
      <c r="G416" s="109">
        <v>45840</v>
      </c>
      <c r="H416" s="109">
        <v>45875</v>
      </c>
      <c r="I416" s="9">
        <v>839.4833333332208</v>
      </c>
      <c r="J416" s="9">
        <v>17.996047568943627</v>
      </c>
      <c r="K416" s="9">
        <v>9.3925091695947955</v>
      </c>
      <c r="L416" s="9">
        <v>1.0980000000000001</v>
      </c>
      <c r="N416" s="273">
        <f>INDEX(Table12[],MATCH(Table11[[#This Row],[Site ID]],Table12[[#Data],[Site ID]],0),MATCH(Table11[[#Headers],[Area]],Table12[#Headers],0))</f>
        <v>2</v>
      </c>
    </row>
    <row r="417" spans="2:14" ht="14.5" x14ac:dyDescent="0.35">
      <c r="B417" t="str">
        <f>INDEX(Table12[Site Name],MATCH('2025'!C417,Table12[Site ID],0),1)</f>
        <v>Sparrow Square</v>
      </c>
      <c r="C417" s="295" t="s">
        <v>188</v>
      </c>
      <c r="D417" t="str">
        <f>Table1323[[#This Row],[Site ID]]&amp;"-"&amp;Table1323[[#This Row],[Site Name]]</f>
        <v>SSQ-Sparrow Square</v>
      </c>
      <c r="E417" s="296" t="s">
        <v>2065</v>
      </c>
      <c r="F417" t="s">
        <v>448</v>
      </c>
      <c r="G417" s="109">
        <v>45840</v>
      </c>
      <c r="H417" s="109">
        <v>45875</v>
      </c>
      <c r="I417" s="9">
        <v>839.49999999994179</v>
      </c>
      <c r="J417" s="9">
        <v>16.913982132222735</v>
      </c>
      <c r="K417" s="9">
        <v>8.8277568539784639</v>
      </c>
      <c r="L417" s="9">
        <v>1.032</v>
      </c>
      <c r="N417" s="273">
        <f>INDEX(Table12[],MATCH(Table11[[#This Row],[Site ID]],Table12[[#Data],[Site ID]],0),MATCH(Table11[[#Headers],[Area]],Table12[#Headers],0))</f>
        <v>2</v>
      </c>
    </row>
    <row r="418" spans="2:14" ht="14.5" x14ac:dyDescent="0.35">
      <c r="B418" t="str">
        <f>INDEX(Table12[Site Name],MATCH('2025'!C418,Table12[Site ID],0),1)</f>
        <v>Dove Dale</v>
      </c>
      <c r="C418" s="295" t="s">
        <v>779</v>
      </c>
      <c r="D418" t="str">
        <f>Table1323[[#This Row],[Site ID]]&amp;"-"&amp;Table1323[[#This Row],[Site Name]]</f>
        <v>DD-Dove Dale</v>
      </c>
      <c r="E418" s="296" t="s">
        <v>2066</v>
      </c>
      <c r="F418" t="s">
        <v>448</v>
      </c>
      <c r="G418" s="109">
        <v>45840</v>
      </c>
      <c r="H418" s="109">
        <v>45875</v>
      </c>
      <c r="I418" s="9">
        <v>839.4833333332208</v>
      </c>
      <c r="J418" s="9">
        <v>18.045217097820522</v>
      </c>
      <c r="K418" s="9">
        <v>9.4181717629543442</v>
      </c>
      <c r="L418" s="9">
        <v>1.101</v>
      </c>
      <c r="M418" t="s">
        <v>2069</v>
      </c>
      <c r="N418" s="273">
        <f>INDEX(Table12[],MATCH(Table11[[#This Row],[Site ID]],Table12[[#Data],[Site ID]],0),MATCH(Table11[[#Headers],[Area]],Table12[#Headers],0))</f>
        <v>2</v>
      </c>
    </row>
    <row r="419" spans="2:14" ht="14.5" x14ac:dyDescent="0.35">
      <c r="B419" t="str">
        <f>INDEX(Table12[Site Name],MATCH('2025'!C419,Table12[Site ID],0),1)</f>
        <v>Passfield Avenue</v>
      </c>
      <c r="C419" s="295" t="s">
        <v>146</v>
      </c>
      <c r="D419" t="str">
        <f>Table1323[[#This Row],[Site ID]]&amp;"-"&amp;Table1323[[#This Row],[Site Name]]</f>
        <v>PA-Passfield Avenue</v>
      </c>
      <c r="E419" s="296" t="s">
        <v>2067</v>
      </c>
      <c r="F419" t="s">
        <v>448</v>
      </c>
      <c r="G419" s="109">
        <v>45840</v>
      </c>
      <c r="H419" s="109">
        <v>45875</v>
      </c>
      <c r="I419" s="9">
        <v>839.48333333339542</v>
      </c>
      <c r="J419" s="9">
        <v>13.898586829199472</v>
      </c>
      <c r="K419" s="9">
        <v>7.2539597229642343</v>
      </c>
      <c r="L419" s="9">
        <v>0.84799999999999998</v>
      </c>
      <c r="N419" s="273">
        <f>INDEX(Table12[],MATCH(Table11[[#This Row],[Site ID]],Table12[[#Data],[Site ID]],0),MATCH(Table11[[#Headers],[Area]],Table12[#Headers],0))</f>
        <v>2</v>
      </c>
    </row>
    <row r="420" spans="2:14" ht="14.5" x14ac:dyDescent="0.35">
      <c r="B420" t="e">
        <f>INDEX(Table12[Site Name],MATCH('2025'!C420,Table12[Site ID],0),1)</f>
        <v>#N/A</v>
      </c>
      <c r="C420" s="295"/>
      <c r="D420" t="e">
        <f>Table1323[[#This Row],[Site ID]]&amp;"-"&amp;Table1323[[#This Row],[Site Name]]</f>
        <v>#N/A</v>
      </c>
      <c r="E420" s="296"/>
      <c r="G420" s="297"/>
      <c r="H420" s="297"/>
      <c r="I420" s="18"/>
      <c r="J420" s="18"/>
      <c r="K420" s="18"/>
      <c r="L420" s="18"/>
      <c r="N420" s="273">
        <f>INDEX(Table12[],MATCH(Table11[[#This Row],[Site ID]],Table12[[#Data],[Site ID]],0),MATCH(Table11[[#Headers],[Area]],Table12[#Headers],0))</f>
        <v>2</v>
      </c>
    </row>
    <row r="421" spans="2:14" ht="14.5" x14ac:dyDescent="0.35">
      <c r="B421" t="e">
        <f>INDEX(Table12[Site Name],MATCH('2025'!C421,Table12[Site ID],0),1)</f>
        <v>#N/A</v>
      </c>
      <c r="C421" s="295"/>
      <c r="D421" t="e">
        <f>Table1323[[#This Row],[Site ID]]&amp;"-"&amp;Table1323[[#This Row],[Site Name]]</f>
        <v>#N/A</v>
      </c>
      <c r="E421" s="296"/>
      <c r="G421" s="297"/>
      <c r="H421" s="297"/>
      <c r="I421" s="18"/>
      <c r="J421" s="18"/>
      <c r="K421" s="18"/>
      <c r="L421" s="18"/>
      <c r="N421" s="273">
        <f>INDEX(Table12[],MATCH(Table11[[#This Row],[Site ID]],Table12[[#Data],[Site ID]],0),MATCH(Table11[[#Headers],[Area]],Table12[#Headers],0))</f>
        <v>2</v>
      </c>
    </row>
    <row r="422" spans="2:14" ht="14.5" x14ac:dyDescent="0.35">
      <c r="B422" t="e">
        <f>INDEX(Table12[Site Name],MATCH('2025'!C422,Table12[Site ID],0),1)</f>
        <v>#N/A</v>
      </c>
      <c r="C422" s="295"/>
      <c r="D422" t="e">
        <f>Table1323[[#This Row],[Site ID]]&amp;"-"&amp;Table1323[[#This Row],[Site Name]]</f>
        <v>#N/A</v>
      </c>
      <c r="E422" s="296"/>
      <c r="G422" s="297"/>
      <c r="H422" s="297"/>
      <c r="I422" s="18"/>
      <c r="J422" s="18"/>
      <c r="K422" s="18"/>
      <c r="L422" s="18"/>
      <c r="N422" s="273">
        <f>INDEX(Table12[],MATCH(Table11[[#This Row],[Site ID]],Table12[[#Data],[Site ID]],0),MATCH(Table11[[#Headers],[Area]],Table12[#Headers],0))</f>
        <v>2</v>
      </c>
    </row>
    <row r="423" spans="2:14" ht="14.5" x14ac:dyDescent="0.35">
      <c r="B423" t="e">
        <f>INDEX(Table12[Site Name],MATCH('2025'!C423,Table12[Site ID],0),1)</f>
        <v>#N/A</v>
      </c>
      <c r="C423" s="295"/>
      <c r="D423" t="e">
        <f>Table1323[[#This Row],[Site ID]]&amp;"-"&amp;Table1323[[#This Row],[Site Name]]</f>
        <v>#N/A</v>
      </c>
      <c r="E423" s="296"/>
      <c r="G423" s="297"/>
      <c r="H423" s="297"/>
      <c r="I423" s="18"/>
      <c r="J423" s="18"/>
      <c r="K423" s="18"/>
      <c r="L423" s="18"/>
      <c r="N423" s="273">
        <f>INDEX(Table12[],MATCH(Table11[[#This Row],[Site ID]],Table12[[#Data],[Site ID]],0),MATCH(Table11[[#Headers],[Area]],Table12[#Headers],0))</f>
        <v>2</v>
      </c>
    </row>
    <row r="424" spans="2:14" ht="14.5" x14ac:dyDescent="0.35">
      <c r="B424" t="e">
        <f>INDEX(Table12[Site Name],MATCH('2025'!C424,Table12[Site ID],0),1)</f>
        <v>#N/A</v>
      </c>
      <c r="C424" s="295"/>
      <c r="D424" t="e">
        <f>Table1323[[#This Row],[Site ID]]&amp;"-"&amp;Table1323[[#This Row],[Site Name]]</f>
        <v>#N/A</v>
      </c>
      <c r="E424" s="296"/>
      <c r="G424" s="297"/>
      <c r="H424" s="297"/>
      <c r="I424" s="18"/>
      <c r="J424" s="18"/>
      <c r="K424" s="18"/>
      <c r="L424" s="18"/>
      <c r="N424" s="273">
        <f>INDEX(Table12[],MATCH(Table11[[#This Row],[Site ID]],Table12[[#Data],[Site ID]],0),MATCH(Table11[[#Headers],[Area]],Table12[#Headers],0))</f>
        <v>3</v>
      </c>
    </row>
    <row r="425" spans="2:14" ht="14.5" x14ac:dyDescent="0.35">
      <c r="B425" t="e">
        <f>INDEX(Table12[Site Name],MATCH('2025'!C425,Table12[Site ID],0),1)</f>
        <v>#N/A</v>
      </c>
      <c r="C425" s="295"/>
      <c r="D425" t="e">
        <f>Table1323[[#This Row],[Site ID]]&amp;"-"&amp;Table1323[[#This Row],[Site Name]]</f>
        <v>#N/A</v>
      </c>
      <c r="E425" s="296"/>
      <c r="G425" s="297"/>
      <c r="H425" s="297"/>
      <c r="I425" s="18"/>
      <c r="J425" s="18"/>
      <c r="K425" s="18"/>
      <c r="L425" s="18"/>
      <c r="N425" s="273">
        <f>INDEX(Table12[],MATCH(Table11[[#This Row],[Site ID]],Table12[[#Data],[Site ID]],0),MATCH(Table11[[#Headers],[Area]],Table12[#Headers],0))</f>
        <v>3</v>
      </c>
    </row>
    <row r="426" spans="2:14" ht="14.5" x14ac:dyDescent="0.35">
      <c r="B426" t="e">
        <f>INDEX(Table12[Site Name],MATCH('2025'!C426,Table12[Site ID],0),1)</f>
        <v>#N/A</v>
      </c>
      <c r="C426" s="295"/>
      <c r="D426" t="e">
        <f>Table1323[[#This Row],[Site ID]]&amp;"-"&amp;Table1323[[#This Row],[Site Name]]</f>
        <v>#N/A</v>
      </c>
      <c r="E426" s="296"/>
      <c r="G426" s="297"/>
      <c r="H426" s="297"/>
      <c r="I426" s="18"/>
      <c r="J426" s="18"/>
      <c r="K426" s="18"/>
      <c r="L426" s="18"/>
      <c r="N426" s="273">
        <f>INDEX(Table12[],MATCH(Table11[[#This Row],[Site ID]],Table12[[#Data],[Site ID]],0),MATCH(Table11[[#Headers],[Area]],Table12[#Headers],0))</f>
        <v>3</v>
      </c>
    </row>
    <row r="427" spans="2:14" ht="14.5" x14ac:dyDescent="0.35">
      <c r="B427" t="e">
        <f>INDEX(Table12[Site Name],MATCH('2025'!C427,Table12[Site ID],0),1)</f>
        <v>#N/A</v>
      </c>
      <c r="C427" s="295"/>
      <c r="D427" t="e">
        <f>Table1323[[#This Row],[Site ID]]&amp;"-"&amp;Table1323[[#This Row],[Site Name]]</f>
        <v>#N/A</v>
      </c>
      <c r="E427" s="296"/>
      <c r="G427" s="297"/>
      <c r="H427" s="297"/>
      <c r="I427" s="18"/>
      <c r="J427" s="18"/>
      <c r="K427" s="18"/>
      <c r="L427" s="18"/>
      <c r="N427" s="273">
        <f>INDEX(Table12[],MATCH(Table11[[#This Row],[Site ID]],Table12[[#Data],[Site ID]],0),MATCH(Table11[[#Headers],[Area]],Table12[#Headers],0))</f>
        <v>4</v>
      </c>
    </row>
    <row r="428" spans="2:14" ht="14.5" x14ac:dyDescent="0.35">
      <c r="B428" t="e">
        <f>INDEX(Table12[Site Name],MATCH('2025'!C428,Table12[Site ID],0),1)</f>
        <v>#N/A</v>
      </c>
      <c r="C428" s="295"/>
      <c r="D428" t="e">
        <f>Table1323[[#This Row],[Site ID]]&amp;"-"&amp;Table1323[[#This Row],[Site Name]]</f>
        <v>#N/A</v>
      </c>
      <c r="E428" s="296"/>
      <c r="G428" s="297"/>
      <c r="H428" s="297"/>
      <c r="I428" s="18"/>
      <c r="J428" s="18"/>
      <c r="K428" s="18"/>
      <c r="L428" s="18"/>
      <c r="N428" s="273">
        <f>INDEX(Table12[],MATCH(Table11[[#This Row],[Site ID]],Table12[[#Data],[Site ID]],0),MATCH(Table11[[#Headers],[Area]],Table12[#Headers],0))</f>
        <v>4</v>
      </c>
    </row>
    <row r="429" spans="2:14" ht="14.5" x14ac:dyDescent="0.35">
      <c r="B429" t="e">
        <f>INDEX(Table12[Site Name],MATCH('2025'!C429,Table12[Site ID],0),1)</f>
        <v>#N/A</v>
      </c>
      <c r="C429" s="295"/>
      <c r="D429" t="e">
        <f>Table1323[[#This Row],[Site ID]]&amp;"-"&amp;Table1323[[#This Row],[Site Name]]</f>
        <v>#N/A</v>
      </c>
      <c r="E429" s="296"/>
      <c r="G429" s="297"/>
      <c r="H429" s="297"/>
      <c r="I429" s="18"/>
      <c r="J429" s="18"/>
      <c r="K429" s="18"/>
      <c r="L429" s="18"/>
      <c r="N429" s="273">
        <f>INDEX(Table12[],MATCH(Table11[[#This Row],[Site ID]],Table12[[#Data],[Site ID]],0),MATCH(Table11[[#Headers],[Area]],Table12[#Headers],0))</f>
        <v>4</v>
      </c>
    </row>
    <row r="430" spans="2:14" ht="14.5" x14ac:dyDescent="0.35">
      <c r="B430" t="e">
        <f>INDEX(Table12[Site Name],MATCH('2025'!C430,Table12[Site ID],0),1)</f>
        <v>#N/A</v>
      </c>
      <c r="C430" s="295"/>
      <c r="D430" t="e">
        <f>Table1323[[#This Row],[Site ID]]&amp;"-"&amp;Table1323[[#This Row],[Site Name]]</f>
        <v>#N/A</v>
      </c>
      <c r="E430" s="296"/>
      <c r="G430" s="297"/>
      <c r="H430" s="297"/>
      <c r="I430" s="18"/>
      <c r="J430" s="18"/>
      <c r="K430" s="18"/>
      <c r="L430" s="18"/>
      <c r="N430" s="273">
        <f>INDEX(Table12[],MATCH(Table11[[#This Row],[Site ID]],Table12[[#Data],[Site ID]],0),MATCH(Table11[[#Headers],[Area]],Table12[#Headers],0))</f>
        <v>4</v>
      </c>
    </row>
    <row r="431" spans="2:14" ht="14.5" x14ac:dyDescent="0.35">
      <c r="B431" t="e">
        <f>INDEX(Table12[Site Name],MATCH('2025'!C431,Table12[Site ID],0),1)</f>
        <v>#N/A</v>
      </c>
      <c r="C431" s="295"/>
      <c r="D431" t="e">
        <f>Table1323[[#This Row],[Site ID]]&amp;"-"&amp;Table1323[[#This Row],[Site Name]]</f>
        <v>#N/A</v>
      </c>
      <c r="E431" s="296"/>
      <c r="G431" s="297"/>
      <c r="H431" s="297"/>
      <c r="I431" s="18"/>
      <c r="J431" s="18"/>
      <c r="K431" s="18"/>
      <c r="L431" s="18"/>
      <c r="N431" s="273">
        <f>INDEX(Table12[],MATCH(Table11[[#This Row],[Site ID]],Table12[[#Data],[Site ID]],0),MATCH(Table11[[#Headers],[Area]],Table12[#Headers],0))</f>
        <v>5</v>
      </c>
    </row>
    <row r="432" spans="2:14" ht="14.5" x14ac:dyDescent="0.35">
      <c r="B432" t="e">
        <f>INDEX(Table12[Site Name],MATCH('2025'!C432,Table12[Site ID],0),1)</f>
        <v>#N/A</v>
      </c>
      <c r="C432" s="295"/>
      <c r="D432" t="e">
        <f>Table1323[[#This Row],[Site ID]]&amp;"-"&amp;Table1323[[#This Row],[Site Name]]</f>
        <v>#N/A</v>
      </c>
      <c r="E432" s="296"/>
      <c r="G432" s="297"/>
      <c r="H432" s="297"/>
      <c r="I432" s="18"/>
      <c r="J432" s="18"/>
      <c r="K432" s="18"/>
      <c r="L432" s="18"/>
      <c r="N432" s="273">
        <f>INDEX(Table12[],MATCH(Table11[[#This Row],[Site ID]],Table12[[#Data],[Site ID]],0),MATCH(Table11[[#Headers],[Area]],Table12[#Headers],0))</f>
        <v>5</v>
      </c>
    </row>
    <row r="433" spans="2:14" ht="14.5" x14ac:dyDescent="0.35">
      <c r="B433" t="e">
        <f>INDEX(Table12[Site Name],MATCH('2025'!C433,Table12[Site ID],0),1)</f>
        <v>#N/A</v>
      </c>
      <c r="C433" s="295"/>
      <c r="D433" t="e">
        <f>Table1323[[#This Row],[Site ID]]&amp;"-"&amp;Table1323[[#This Row],[Site Name]]</f>
        <v>#N/A</v>
      </c>
      <c r="E433" s="296"/>
      <c r="G433" s="297"/>
      <c r="H433" s="297"/>
      <c r="I433" s="18"/>
      <c r="J433" s="18"/>
      <c r="K433" s="18"/>
      <c r="L433" s="18"/>
      <c r="N433" s="273">
        <f>INDEX(Table12[],MATCH(Table11[[#This Row],[Site ID]],Table12[[#Data],[Site ID]],0),MATCH(Table11[[#Headers],[Area]],Table12[#Headers],0))</f>
        <v>5</v>
      </c>
    </row>
    <row r="434" spans="2:14" ht="14.5" x14ac:dyDescent="0.35">
      <c r="B434" t="e">
        <f>INDEX(Table12[Site Name],MATCH('2025'!C434,Table12[Site ID],0),1)</f>
        <v>#N/A</v>
      </c>
      <c r="C434" s="295"/>
      <c r="D434" t="e">
        <f>Table1323[[#This Row],[Site ID]]&amp;"-"&amp;Table1323[[#This Row],[Site Name]]</f>
        <v>#N/A</v>
      </c>
      <c r="E434" s="296"/>
      <c r="G434" s="297"/>
      <c r="H434" s="297"/>
      <c r="I434" s="18"/>
      <c r="J434" s="18"/>
      <c r="K434" s="18"/>
      <c r="L434" s="18"/>
      <c r="N434" s="273">
        <f>INDEX(Table12[],MATCH(Table11[[#This Row],[Site ID]],Table12[[#Data],[Site ID]],0),MATCH(Table11[[#Headers],[Area]],Table12[#Headers],0))</f>
        <v>5</v>
      </c>
    </row>
    <row r="435" spans="2:14" ht="14.5" x14ac:dyDescent="0.35">
      <c r="B435" t="e">
        <f>INDEX(Table12[Site Name],MATCH('2025'!C435,Table12[Site ID],0),1)</f>
        <v>#N/A</v>
      </c>
      <c r="C435" s="295"/>
      <c r="D435" t="e">
        <f>Table1323[[#This Row],[Site ID]]&amp;"-"&amp;Table1323[[#This Row],[Site Name]]</f>
        <v>#N/A</v>
      </c>
      <c r="E435" s="296"/>
      <c r="G435" s="297"/>
      <c r="H435" s="297"/>
      <c r="I435" s="18"/>
      <c r="J435" s="18"/>
      <c r="K435" s="18"/>
      <c r="L435" s="18"/>
      <c r="N435" s="273">
        <f>INDEX(Table12[],MATCH(Table11[[#This Row],[Site ID]],Table12[[#Data],[Site ID]],0),MATCH(Table11[[#Headers],[Area]],Table12[#Headers],0))</f>
        <v>5</v>
      </c>
    </row>
    <row r="436" spans="2:14" ht="14.5" x14ac:dyDescent="0.35">
      <c r="B436" t="e">
        <f>INDEX(Table12[Site Name],MATCH('2025'!C436,Table12[Site ID],0),1)</f>
        <v>#N/A</v>
      </c>
      <c r="C436" s="295"/>
      <c r="D436" t="e">
        <f>Table1323[[#This Row],[Site ID]]&amp;"-"&amp;Table1323[[#This Row],[Site Name]]</f>
        <v>#N/A</v>
      </c>
      <c r="E436" s="296"/>
      <c r="G436" s="297"/>
      <c r="H436" s="297"/>
      <c r="I436" s="18"/>
      <c r="J436" s="18"/>
      <c r="K436" s="18"/>
      <c r="L436" s="18"/>
      <c r="N436" s="273">
        <f>INDEX(Table12[],MATCH(Table11[[#This Row],[Site ID]],Table12[[#Data],[Site ID]],0),MATCH(Table11[[#Headers],[Area]],Table12[#Headers],0))</f>
        <v>5</v>
      </c>
    </row>
    <row r="437" spans="2:14" ht="14.5" x14ac:dyDescent="0.35">
      <c r="B437" t="e">
        <f>INDEX(Table12[Site Name],MATCH('2025'!C437,Table12[Site ID],0),1)</f>
        <v>#N/A</v>
      </c>
      <c r="C437" s="295"/>
      <c r="D437" t="e">
        <f>Table1323[[#This Row],[Site ID]]&amp;"-"&amp;Table1323[[#This Row],[Site Name]]</f>
        <v>#N/A</v>
      </c>
      <c r="E437" s="296"/>
      <c r="G437" s="297"/>
      <c r="H437" s="297"/>
      <c r="I437" s="18"/>
      <c r="J437" s="18"/>
      <c r="K437" s="18"/>
      <c r="L437" s="18"/>
      <c r="N437" s="273">
        <f>INDEX(Table12[],MATCH(Table11[[#This Row],[Site ID]],Table12[[#Data],[Site ID]],0),MATCH(Table11[[#Headers],[Area]],Table12[#Headers],0))</f>
        <v>5</v>
      </c>
    </row>
    <row r="438" spans="2:14" ht="14.5" x14ac:dyDescent="0.35">
      <c r="B438" t="e">
        <f>INDEX(Table12[Site Name],MATCH('2025'!C438,Table12[Site ID],0),1)</f>
        <v>#N/A</v>
      </c>
      <c r="C438" s="295"/>
      <c r="D438" t="e">
        <f>Table1323[[#This Row],[Site ID]]&amp;"-"&amp;Table1323[[#This Row],[Site Name]]</f>
        <v>#N/A</v>
      </c>
      <c r="E438" s="296"/>
      <c r="G438" s="297"/>
      <c r="H438" s="297"/>
      <c r="I438" s="18"/>
      <c r="J438" s="18"/>
      <c r="K438" s="18"/>
      <c r="L438" s="18"/>
      <c r="N438" s="273">
        <f>INDEX(Table12[],MATCH(Table11[[#This Row],[Site ID]],Table12[[#Data],[Site ID]],0),MATCH(Table11[[#Headers],[Area]],Table12[#Headers],0))</f>
        <v>5</v>
      </c>
    </row>
    <row r="439" spans="2:14" ht="14.5" x14ac:dyDescent="0.35">
      <c r="B439" t="e">
        <f>INDEX(Table12[Site Name],MATCH('2025'!C439,Table12[Site ID],0),1)</f>
        <v>#N/A</v>
      </c>
      <c r="C439" s="295"/>
      <c r="D439" t="e">
        <f>Table1323[[#This Row],[Site ID]]&amp;"-"&amp;Table1323[[#This Row],[Site Name]]</f>
        <v>#N/A</v>
      </c>
      <c r="E439" s="296"/>
      <c r="G439" s="297"/>
      <c r="H439" s="297"/>
      <c r="I439" s="18"/>
      <c r="J439" s="18"/>
      <c r="K439" s="18"/>
      <c r="L439" s="18"/>
      <c r="N439" s="273">
        <f>INDEX(Table12[],MATCH(Table11[[#This Row],[Site ID]],Table12[[#Data],[Site ID]],0),MATCH(Table11[[#Headers],[Area]],Table12[#Headers],0))</f>
        <v>5</v>
      </c>
    </row>
    <row r="440" spans="2:14" ht="14.5" x14ac:dyDescent="0.35">
      <c r="B440" t="e">
        <f>INDEX(Table12[Site Name],MATCH('2025'!C440,Table12[Site ID],0),1)</f>
        <v>#N/A</v>
      </c>
      <c r="C440" s="295"/>
      <c r="D440" t="e">
        <f>Table1323[[#This Row],[Site ID]]&amp;"-"&amp;Table1323[[#This Row],[Site Name]]</f>
        <v>#N/A</v>
      </c>
      <c r="E440" s="296"/>
      <c r="G440" s="297"/>
      <c r="H440" s="297"/>
      <c r="I440" s="18"/>
      <c r="J440" s="18"/>
      <c r="K440" s="18"/>
      <c r="L440" s="18"/>
      <c r="N440" s="273">
        <f>INDEX(Table12[],MATCH(Table11[[#This Row],[Site ID]],Table12[[#Data],[Site ID]],0),MATCH(Table11[[#Headers],[Area]],Table12[#Headers],0))</f>
        <v>5</v>
      </c>
    </row>
    <row r="441" spans="2:14" ht="14.5" x14ac:dyDescent="0.35">
      <c r="B441" t="e">
        <f>INDEX(Table12[Site Name],MATCH('2025'!C441,Table12[Site ID],0),1)</f>
        <v>#N/A</v>
      </c>
      <c r="C441" s="295"/>
      <c r="D441" t="e">
        <f>Table1323[[#This Row],[Site ID]]&amp;"-"&amp;Table1323[[#This Row],[Site Name]]</f>
        <v>#N/A</v>
      </c>
      <c r="E441" s="296"/>
      <c r="G441" s="297"/>
      <c r="H441" s="297"/>
      <c r="I441" s="18"/>
      <c r="J441" s="18"/>
      <c r="K441" s="18"/>
      <c r="L441" s="18"/>
      <c r="N441" s="273">
        <f>INDEX(Table12[],MATCH(Table11[[#This Row],[Site ID]],Table12[[#Data],[Site ID]],0),MATCH(Table11[[#Headers],[Area]],Table12[#Headers],0))</f>
        <v>5</v>
      </c>
    </row>
    <row r="442" spans="2:14" ht="14.5" x14ac:dyDescent="0.35">
      <c r="B442" t="e">
        <f>INDEX(Table12[Site Name],MATCH('2025'!C442,Table12[Site ID],0),1)</f>
        <v>#N/A</v>
      </c>
      <c r="C442" s="295"/>
      <c r="D442" t="e">
        <f>Table1323[[#This Row],[Site ID]]&amp;"-"&amp;Table1323[[#This Row],[Site Name]]</f>
        <v>#N/A</v>
      </c>
      <c r="E442" s="296"/>
      <c r="G442" s="297"/>
      <c r="H442" s="297"/>
      <c r="I442" s="18"/>
      <c r="J442" s="18"/>
      <c r="K442" s="18"/>
      <c r="L442" s="18"/>
      <c r="N442" s="273">
        <f>INDEX(Table12[],MATCH(Table11[[#This Row],[Site ID]],Table12[[#Data],[Site ID]],0),MATCH(Table11[[#Headers],[Area]],Table12[#Headers],0))</f>
        <v>5</v>
      </c>
    </row>
    <row r="443" spans="2:14" ht="14.5" x14ac:dyDescent="0.35">
      <c r="B443" t="e">
        <f>INDEX(Table12[Site Name],MATCH('2025'!C443,Table12[Site ID],0),1)</f>
        <v>#N/A</v>
      </c>
      <c r="C443" s="295"/>
      <c r="D443" t="e">
        <f>Table1323[[#This Row],[Site ID]]&amp;"-"&amp;Table1323[[#This Row],[Site Name]]</f>
        <v>#N/A</v>
      </c>
      <c r="E443" s="296"/>
      <c r="G443" s="297"/>
      <c r="H443" s="297"/>
      <c r="I443" s="18"/>
      <c r="J443" s="18"/>
      <c r="K443" s="18"/>
      <c r="L443" s="18"/>
      <c r="N443" s="273">
        <f>INDEX(Table12[],MATCH(Table11[[#This Row],[Site ID]],Table12[[#Data],[Site ID]],0),MATCH(Table11[[#Headers],[Area]],Table12[#Headers],0))</f>
        <v>5</v>
      </c>
    </row>
    <row r="444" spans="2:14" ht="14.5" x14ac:dyDescent="0.35">
      <c r="B444" t="e">
        <f>INDEX(Table12[Site Name],MATCH('2025'!C444,Table12[Site ID],0),1)</f>
        <v>#N/A</v>
      </c>
      <c r="C444" s="295"/>
      <c r="D444" t="e">
        <f>Table1323[[#This Row],[Site ID]]&amp;"-"&amp;Table1323[[#This Row],[Site Name]]</f>
        <v>#N/A</v>
      </c>
      <c r="E444" s="296"/>
      <c r="G444" s="297"/>
      <c r="H444" s="297"/>
      <c r="I444" s="18"/>
      <c r="J444" s="18"/>
      <c r="K444" s="18"/>
      <c r="L444" s="18"/>
      <c r="N444" s="273">
        <f>INDEX(Table12[],MATCH(Table11[[#This Row],[Site ID]],Table12[[#Data],[Site ID]],0),MATCH(Table11[[#Headers],[Area]],Table12[#Headers],0))</f>
        <v>6</v>
      </c>
    </row>
    <row r="445" spans="2:14" ht="14.5" x14ac:dyDescent="0.35">
      <c r="B445" t="e">
        <f>INDEX(Table12[Site Name],MATCH('2025'!C445,Table12[Site ID],0),1)</f>
        <v>#N/A</v>
      </c>
      <c r="C445" s="295"/>
      <c r="D445" t="e">
        <f>Table1323[[#This Row],[Site ID]]&amp;"-"&amp;Table1323[[#This Row],[Site Name]]</f>
        <v>#N/A</v>
      </c>
      <c r="E445" s="296"/>
      <c r="G445" s="297"/>
      <c r="H445" s="297"/>
      <c r="I445" s="18"/>
      <c r="J445" s="18"/>
      <c r="K445" s="18"/>
      <c r="L445" s="18"/>
      <c r="N445" s="273">
        <f>INDEX(Table12[],MATCH(Table11[[#This Row],[Site ID]],Table12[[#Data],[Site ID]],0),MATCH(Table11[[#Headers],[Area]],Table12[#Headers],0))</f>
        <v>6</v>
      </c>
    </row>
    <row r="446" spans="2:14" ht="14.5" x14ac:dyDescent="0.35">
      <c r="B446" t="e">
        <f>INDEX(Table12[Site Name],MATCH('2025'!C446,Table12[Site ID],0),1)</f>
        <v>#N/A</v>
      </c>
      <c r="C446" s="295"/>
      <c r="D446" t="e">
        <f>Table1323[[#This Row],[Site ID]]&amp;"-"&amp;Table1323[[#This Row],[Site Name]]</f>
        <v>#N/A</v>
      </c>
      <c r="E446" s="296"/>
      <c r="G446" s="297"/>
      <c r="H446" s="297"/>
      <c r="I446" s="18"/>
      <c r="J446" s="18"/>
      <c r="K446" s="18"/>
      <c r="L446" s="18"/>
      <c r="N446" s="273">
        <f>INDEX(Table12[],MATCH(Table11[[#This Row],[Site ID]],Table12[[#Data],[Site ID]],0),MATCH(Table11[[#Headers],[Area]],Table12[#Headers],0))</f>
        <v>6</v>
      </c>
    </row>
    <row r="447" spans="2:14" ht="14.5" x14ac:dyDescent="0.35">
      <c r="B447" t="e">
        <f>INDEX(Table12[Site Name],MATCH('2025'!C447,Table12[Site ID],0),1)</f>
        <v>#N/A</v>
      </c>
      <c r="C447" s="295"/>
      <c r="D447" t="e">
        <f>Table1323[[#This Row],[Site ID]]&amp;"-"&amp;Table1323[[#This Row],[Site Name]]</f>
        <v>#N/A</v>
      </c>
      <c r="E447" s="296"/>
      <c r="G447" s="297"/>
      <c r="H447" s="297"/>
      <c r="I447" s="18"/>
      <c r="J447" s="18"/>
      <c r="K447" s="18"/>
      <c r="L447" s="18"/>
      <c r="N447" s="273">
        <f>INDEX(Table12[],MATCH(Table11[[#This Row],[Site ID]],Table12[[#Data],[Site ID]],0),MATCH(Table11[[#Headers],[Area]],Table12[#Headers],0))</f>
        <v>6</v>
      </c>
    </row>
    <row r="448" spans="2:14" ht="14.5" x14ac:dyDescent="0.35">
      <c r="B448" t="e">
        <f>INDEX(Table12[Site Name],MATCH('2025'!C448,Table12[Site ID],0),1)</f>
        <v>#N/A</v>
      </c>
      <c r="C448" s="295"/>
      <c r="D448" t="e">
        <f>Table1323[[#This Row],[Site ID]]&amp;"-"&amp;Table1323[[#This Row],[Site Name]]</f>
        <v>#N/A</v>
      </c>
      <c r="E448" s="296"/>
      <c r="G448" s="297"/>
      <c r="H448" s="297"/>
      <c r="I448" s="18"/>
      <c r="J448" s="18"/>
      <c r="K448" s="18"/>
      <c r="L448" s="18"/>
      <c r="N448" s="273">
        <f>INDEX(Table12[],MATCH(Table11[[#This Row],[Site ID]],Table12[[#Data],[Site ID]],0),MATCH(Table11[[#Headers],[Area]],Table12[#Headers],0))</f>
        <v>6</v>
      </c>
    </row>
    <row r="449" spans="2:14" ht="14.5" x14ac:dyDescent="0.35">
      <c r="B449" t="e">
        <f>INDEX(Table12[Site Name],MATCH('2025'!C449,Table12[Site ID],0),1)</f>
        <v>#N/A</v>
      </c>
      <c r="C449" s="295"/>
      <c r="D449" t="e">
        <f>Table1323[[#This Row],[Site ID]]&amp;"-"&amp;Table1323[[#This Row],[Site Name]]</f>
        <v>#N/A</v>
      </c>
      <c r="E449" s="296"/>
      <c r="G449" s="297"/>
      <c r="H449" s="297"/>
      <c r="I449" s="18"/>
      <c r="J449" s="18"/>
      <c r="K449" s="18"/>
      <c r="L449" s="18"/>
      <c r="N449" s="273">
        <f>INDEX(Table12[],MATCH(Table11[[#This Row],[Site ID]],Table12[[#Data],[Site ID]],0),MATCH(Table11[[#Headers],[Area]],Table12[#Headers],0))</f>
        <v>6</v>
      </c>
    </row>
    <row r="450" spans="2:14" ht="14.5" x14ac:dyDescent="0.35">
      <c r="B450" t="e">
        <f>INDEX(Table12[Site Name],MATCH('2025'!C450,Table12[Site ID],0),1)</f>
        <v>#N/A</v>
      </c>
      <c r="C450" s="295"/>
      <c r="D450" t="e">
        <f>Table1323[[#This Row],[Site ID]]&amp;"-"&amp;Table1323[[#This Row],[Site Name]]</f>
        <v>#N/A</v>
      </c>
      <c r="E450" s="296"/>
      <c r="G450" s="297"/>
      <c r="H450" s="297"/>
      <c r="I450" s="18"/>
      <c r="J450" s="18"/>
      <c r="K450" s="18"/>
      <c r="L450" s="18"/>
      <c r="N450" s="273">
        <f>INDEX(Table12[],MATCH(Table11[[#This Row],[Site ID]],Table12[[#Data],[Site ID]],0),MATCH(Table11[[#Headers],[Area]],Table12[#Headers],0))</f>
        <v>6</v>
      </c>
    </row>
    <row r="451" spans="2:14" ht="14.5" x14ac:dyDescent="0.35">
      <c r="B451" t="e">
        <f>INDEX(Table12[Site Name],MATCH('2025'!C451,Table12[Site ID],0),1)</f>
        <v>#N/A</v>
      </c>
      <c r="C451" s="295"/>
      <c r="D451" t="e">
        <f>Table1323[[#This Row],[Site ID]]&amp;"-"&amp;Table1323[[#This Row],[Site Name]]</f>
        <v>#N/A</v>
      </c>
      <c r="E451" s="296"/>
      <c r="G451" s="297"/>
      <c r="H451" s="297"/>
      <c r="I451" s="18"/>
      <c r="J451" s="18"/>
      <c r="K451" s="18"/>
      <c r="L451" s="18"/>
      <c r="N451" s="273">
        <f>INDEX(Table12[],MATCH(Table11[[#This Row],[Site ID]],Table12[[#Data],[Site ID]],0),MATCH(Table11[[#Headers],[Area]],Table12[#Headers],0))</f>
        <v>6</v>
      </c>
    </row>
    <row r="452" spans="2:14" ht="14.5" x14ac:dyDescent="0.35">
      <c r="B452" t="e">
        <f>INDEX(Table12[Site Name],MATCH('2025'!C452,Table12[Site ID],0),1)</f>
        <v>#N/A</v>
      </c>
      <c r="C452" s="295"/>
      <c r="D452" t="e">
        <f>Table1323[[#This Row],[Site ID]]&amp;"-"&amp;Table1323[[#This Row],[Site Name]]</f>
        <v>#N/A</v>
      </c>
      <c r="E452" s="296"/>
      <c r="G452" s="297"/>
      <c r="H452" s="297"/>
      <c r="I452" s="18"/>
      <c r="J452" s="18"/>
      <c r="K452" s="18"/>
      <c r="L452" s="18"/>
      <c r="N452" s="273">
        <f>INDEX(Table12[],MATCH(Table11[[#This Row],[Site ID]],Table12[[#Data],[Site ID]],0),MATCH(Table11[[#Headers],[Area]],Table12[#Headers],0))</f>
        <v>6</v>
      </c>
    </row>
    <row r="453" spans="2:14" ht="14.5" x14ac:dyDescent="0.35">
      <c r="B453" t="e">
        <f>INDEX(Table12[Site Name],MATCH('2025'!C453,Table12[Site ID],0),1)</f>
        <v>#N/A</v>
      </c>
      <c r="C453" s="295"/>
      <c r="D453" t="e">
        <f>Table1323[[#This Row],[Site ID]]&amp;"-"&amp;Table1323[[#This Row],[Site Name]]</f>
        <v>#N/A</v>
      </c>
      <c r="E453" s="296"/>
      <c r="G453" s="297"/>
      <c r="H453" s="297"/>
      <c r="I453" s="18"/>
      <c r="J453" s="18"/>
      <c r="K453" s="18"/>
      <c r="L453" s="18"/>
      <c r="N453" s="273">
        <f>INDEX(Table12[],MATCH(Table11[[#This Row],[Site ID]],Table12[[#Data],[Site ID]],0),MATCH(Table11[[#Headers],[Area]],Table12[#Headers],0))</f>
        <v>6</v>
      </c>
    </row>
    <row r="454" spans="2:14" ht="14.5" x14ac:dyDescent="0.35">
      <c r="B454" t="e">
        <f>INDEX(Table12[Site Name],MATCH('2025'!C454,Table12[Site ID],0),1)</f>
        <v>#N/A</v>
      </c>
      <c r="C454" s="295"/>
      <c r="D454" t="e">
        <f>Table1323[[#This Row],[Site ID]]&amp;"-"&amp;Table1323[[#This Row],[Site Name]]</f>
        <v>#N/A</v>
      </c>
      <c r="E454" s="296"/>
      <c r="G454" s="297"/>
      <c r="H454" s="297"/>
      <c r="I454" s="18"/>
      <c r="J454" s="18"/>
      <c r="K454" s="18"/>
      <c r="L454" s="18"/>
      <c r="N454" s="273">
        <f>INDEX(Table12[],MATCH(Table11[[#This Row],[Site ID]],Table12[[#Data],[Site ID]],0),MATCH(Table11[[#Headers],[Area]],Table12[#Headers],0))</f>
        <v>6</v>
      </c>
    </row>
    <row r="455" spans="2:14" ht="14.5" x14ac:dyDescent="0.35">
      <c r="B455" t="e">
        <f>INDEX(Table12[Site Name],MATCH('2025'!C455,Table12[Site ID],0),1)</f>
        <v>#N/A</v>
      </c>
      <c r="C455" s="295"/>
      <c r="D455" t="e">
        <f>Table1323[[#This Row],[Site ID]]&amp;"-"&amp;Table1323[[#This Row],[Site Name]]</f>
        <v>#N/A</v>
      </c>
      <c r="E455" s="296"/>
      <c r="G455" s="297"/>
      <c r="H455" s="297"/>
      <c r="I455" s="18"/>
      <c r="J455" s="18"/>
      <c r="K455" s="18"/>
      <c r="L455" s="18"/>
      <c r="N455" s="273">
        <f>INDEX(Table12[],MATCH(Table11[[#This Row],[Site ID]],Table12[[#Data],[Site ID]],0),MATCH(Table11[[#Headers],[Area]],Table12[#Headers],0))</f>
        <v>6</v>
      </c>
    </row>
    <row r="456" spans="2:14" ht="14.5" x14ac:dyDescent="0.35">
      <c r="B456" t="e">
        <f>INDEX(Table12[Site Name],MATCH('2025'!C456,Table12[Site ID],0),1)</f>
        <v>#N/A</v>
      </c>
      <c r="C456" s="295"/>
      <c r="D456" t="e">
        <f>Table1323[[#This Row],[Site ID]]&amp;"-"&amp;Table1323[[#This Row],[Site Name]]</f>
        <v>#N/A</v>
      </c>
      <c r="E456" s="296"/>
      <c r="G456" s="297"/>
      <c r="H456" s="297"/>
      <c r="I456" s="18"/>
      <c r="J456" s="298"/>
      <c r="K456" s="298"/>
      <c r="L456" s="299"/>
      <c r="N456" s="273">
        <f>INDEX(Table12[],MATCH(Table11[[#This Row],[Site ID]],Table12[[#Data],[Site ID]],0),MATCH(Table11[[#Headers],[Area]],Table12[#Headers],0))</f>
        <v>6</v>
      </c>
    </row>
    <row r="457" spans="2:14" ht="14.5" x14ac:dyDescent="0.35">
      <c r="B457" t="e">
        <f>INDEX(Table12[Site Name],MATCH('2025'!C457,Table12[Site ID],0),1)</f>
        <v>#N/A</v>
      </c>
      <c r="C457" s="295"/>
      <c r="D457" t="e">
        <f>Table1323[[#This Row],[Site ID]]&amp;"-"&amp;Table1323[[#This Row],[Site Name]]</f>
        <v>#N/A</v>
      </c>
      <c r="E457" s="296"/>
      <c r="G457" s="297"/>
      <c r="H457" s="297"/>
      <c r="I457" s="18"/>
      <c r="J457" s="18"/>
      <c r="K457" s="18"/>
      <c r="L457" s="18"/>
      <c r="N457" s="273">
        <f>INDEX(Table12[],MATCH(Table11[[#This Row],[Site ID]],Table12[[#Data],[Site ID]],0),MATCH(Table11[[#Headers],[Area]],Table12[#Headers],0))</f>
        <v>6</v>
      </c>
    </row>
    <row r="458" spans="2:14" ht="14.5" x14ac:dyDescent="0.35">
      <c r="B458" t="e">
        <f>INDEX(Table12[Site Name],MATCH('2025'!C458,Table12[Site ID],0),1)</f>
        <v>#N/A</v>
      </c>
      <c r="C458" s="295"/>
      <c r="D458" t="e">
        <f>Table1323[[#This Row],[Site ID]]&amp;"-"&amp;Table1323[[#This Row],[Site Name]]</f>
        <v>#N/A</v>
      </c>
      <c r="E458" s="296"/>
      <c r="G458" s="297"/>
      <c r="H458" s="297"/>
      <c r="I458" s="18"/>
      <c r="J458" s="18"/>
      <c r="K458" s="18"/>
      <c r="L458" s="18"/>
      <c r="N458" s="273">
        <f>INDEX(Table12[],MATCH(Table11[[#This Row],[Site ID]],Table12[[#Data],[Site ID]],0),MATCH(Table11[[#Headers],[Area]],Table12[#Headers],0))</f>
        <v>7</v>
      </c>
    </row>
    <row r="459" spans="2:14" ht="14.5" x14ac:dyDescent="0.35">
      <c r="B459" t="e">
        <f>INDEX(Table12[Site Name],MATCH('2025'!C459,Table12[Site ID],0),1)</f>
        <v>#N/A</v>
      </c>
      <c r="C459" s="295"/>
      <c r="D459" t="e">
        <f>Table1323[[#This Row],[Site ID]]&amp;"-"&amp;Table1323[[#This Row],[Site Name]]</f>
        <v>#N/A</v>
      </c>
      <c r="E459" s="296"/>
      <c r="G459" s="297"/>
      <c r="H459" s="297"/>
      <c r="I459" s="18"/>
      <c r="J459" s="18"/>
      <c r="K459" s="18"/>
      <c r="L459" s="18"/>
      <c r="N459" s="273">
        <f>INDEX(Table12[],MATCH(Table11[[#This Row],[Site ID]],Table12[[#Data],[Site ID]],0),MATCH(Table11[[#Headers],[Area]],Table12[#Headers],0))</f>
        <v>7</v>
      </c>
    </row>
    <row r="460" spans="2:14" ht="14.5" x14ac:dyDescent="0.35">
      <c r="B460" t="e">
        <f>INDEX(Table12[Site Name],MATCH('2025'!C460,Table12[Site ID],0),1)</f>
        <v>#N/A</v>
      </c>
      <c r="C460" s="295"/>
      <c r="D460" t="e">
        <f>Table1323[[#This Row],[Site ID]]&amp;"-"&amp;Table1323[[#This Row],[Site Name]]</f>
        <v>#N/A</v>
      </c>
      <c r="E460" s="296"/>
      <c r="G460" s="297"/>
      <c r="H460" s="297"/>
      <c r="I460" s="18"/>
      <c r="J460" s="18"/>
      <c r="K460" s="18"/>
      <c r="L460" s="18"/>
      <c r="N460" s="273">
        <f>INDEX(Table12[],MATCH(Table11[[#This Row],[Site ID]],Table12[[#Data],[Site ID]],0),MATCH(Table11[[#Headers],[Area]],Table12[#Headers],0))</f>
        <v>8</v>
      </c>
    </row>
    <row r="461" spans="2:14" ht="14.5" x14ac:dyDescent="0.35">
      <c r="B461" t="e">
        <f>INDEX(Table12[Site Name],MATCH('2025'!C461,Table12[Site ID],0),1)</f>
        <v>#N/A</v>
      </c>
      <c r="C461" s="295"/>
      <c r="D461" t="e">
        <f>Table1323[[#This Row],[Site ID]]&amp;"-"&amp;Table1323[[#This Row],[Site Name]]</f>
        <v>#N/A</v>
      </c>
      <c r="E461" s="296"/>
      <c r="G461" s="297"/>
      <c r="H461" s="297"/>
      <c r="I461" s="18"/>
      <c r="J461" s="18"/>
      <c r="K461" s="18"/>
      <c r="L461" s="18"/>
      <c r="N461" s="273">
        <f>INDEX(Table12[],MATCH(Table11[[#This Row],[Site ID]],Table12[[#Data],[Site ID]],0),MATCH(Table11[[#Headers],[Area]],Table12[#Headers],0))</f>
        <v>8</v>
      </c>
    </row>
    <row r="462" spans="2:14" ht="14.5" x14ac:dyDescent="0.35">
      <c r="B462" t="e">
        <f>INDEX(Table12[Site Name],MATCH('2025'!C462,Table12[Site ID],0),1)</f>
        <v>#N/A</v>
      </c>
      <c r="C462" s="295"/>
      <c r="D462" t="e">
        <f>Table1323[[#This Row],[Site ID]]&amp;"-"&amp;Table1323[[#This Row],[Site Name]]</f>
        <v>#N/A</v>
      </c>
      <c r="E462" s="296"/>
      <c r="G462" s="297"/>
      <c r="H462" s="297"/>
      <c r="I462" s="18"/>
      <c r="J462" s="18"/>
      <c r="K462" s="18"/>
      <c r="L462" s="18"/>
      <c r="N462" s="273">
        <f>INDEX(Table12[],MATCH(Table11[[#This Row],[Site ID]],Table12[[#Data],[Site ID]],0),MATCH(Table11[[#Headers],[Area]],Table12[#Headers],0))</f>
        <v>8</v>
      </c>
    </row>
    <row r="463" spans="2:14" ht="14.5" x14ac:dyDescent="0.35">
      <c r="B463" t="e">
        <f>INDEX(Table12[Site Name],MATCH('2025'!C463,Table12[Site ID],0),1)</f>
        <v>#N/A</v>
      </c>
      <c r="C463" s="295"/>
      <c r="D463" t="e">
        <f>Table1323[[#This Row],[Site ID]]&amp;"-"&amp;Table1323[[#This Row],[Site Name]]</f>
        <v>#N/A</v>
      </c>
      <c r="E463" s="296"/>
      <c r="G463" s="297"/>
      <c r="H463" s="297"/>
      <c r="I463" s="18"/>
      <c r="J463" s="18"/>
      <c r="K463" s="18"/>
      <c r="L463" s="18"/>
      <c r="N463" s="273">
        <f>INDEX(Table12[],MATCH(Table11[[#This Row],[Site ID]],Table12[[#Data],[Site ID]],0),MATCH(Table11[[#Headers],[Area]],Table12[#Headers],0))</f>
        <v>1</v>
      </c>
    </row>
    <row r="464" spans="2:14" ht="14.5" x14ac:dyDescent="0.35">
      <c r="B464" t="e">
        <f>INDEX(Table12[Site Name],MATCH('2025'!C464,Table12[Site ID],0),1)</f>
        <v>#N/A</v>
      </c>
      <c r="C464" s="295"/>
      <c r="D464" t="e">
        <f>Table1323[[#This Row],[Site ID]]&amp;"-"&amp;Table1323[[#This Row],[Site Name]]</f>
        <v>#N/A</v>
      </c>
      <c r="E464" s="296"/>
      <c r="G464" s="297"/>
      <c r="H464" s="297"/>
      <c r="I464" s="18"/>
      <c r="J464" s="18"/>
      <c r="K464" s="18"/>
      <c r="L464" s="18"/>
      <c r="N464" s="273">
        <f>INDEX(Table12[],MATCH(Table11[[#This Row],[Site ID]],Table12[[#Data],[Site ID]],0),MATCH(Table11[[#Headers],[Area]],Table12[#Headers],0))</f>
        <v>1</v>
      </c>
    </row>
    <row r="465" spans="2:14" ht="14.5" x14ac:dyDescent="0.35">
      <c r="B465" t="e">
        <f>INDEX(Table12[Site Name],MATCH('2025'!C465,Table12[Site ID],0),1)</f>
        <v>#N/A</v>
      </c>
      <c r="C465" s="295"/>
      <c r="D465" t="e">
        <f>Table1323[[#This Row],[Site ID]]&amp;"-"&amp;Table1323[[#This Row],[Site Name]]</f>
        <v>#N/A</v>
      </c>
      <c r="E465" s="296"/>
      <c r="G465" s="297"/>
      <c r="H465" s="297"/>
      <c r="I465" s="18"/>
      <c r="J465" s="18"/>
      <c r="K465" s="18"/>
      <c r="L465" s="18"/>
      <c r="N465" s="273">
        <f>INDEX(Table12[],MATCH(Table11[[#This Row],[Site ID]],Table12[[#Data],[Site ID]],0),MATCH(Table11[[#Headers],[Area]],Table12[#Headers],0))</f>
        <v>1</v>
      </c>
    </row>
    <row r="466" spans="2:14" ht="14.5" x14ac:dyDescent="0.35">
      <c r="B466" t="e">
        <f>INDEX(Table12[Site Name],MATCH('2025'!C466,Table12[Site ID],0),1)</f>
        <v>#N/A</v>
      </c>
      <c r="C466" s="295"/>
      <c r="D466" t="e">
        <f>Table1323[[#This Row],[Site ID]]&amp;"-"&amp;Table1323[[#This Row],[Site Name]]</f>
        <v>#N/A</v>
      </c>
      <c r="E466" s="296"/>
      <c r="G466" s="297"/>
      <c r="H466" s="297"/>
      <c r="I466" s="18"/>
      <c r="J466" s="18"/>
      <c r="K466" s="18"/>
      <c r="L466" s="18"/>
      <c r="N466" s="273">
        <f>INDEX(Table12[],MATCH(Table11[[#This Row],[Site ID]],Table12[[#Data],[Site ID]],0),MATCH(Table11[[#Headers],[Area]],Table12[#Headers],0))</f>
        <v>1</v>
      </c>
    </row>
    <row r="467" spans="2:14" ht="14.5" x14ac:dyDescent="0.35">
      <c r="B467" t="e">
        <f>INDEX(Table12[Site Name],MATCH('2025'!C467,Table12[Site ID],0),1)</f>
        <v>#N/A</v>
      </c>
      <c r="C467" s="295"/>
      <c r="D467" t="e">
        <f>Table1323[[#This Row],[Site ID]]&amp;"-"&amp;Table1323[[#This Row],[Site Name]]</f>
        <v>#N/A</v>
      </c>
      <c r="E467" s="296"/>
      <c r="G467" s="297"/>
      <c r="H467" s="297"/>
      <c r="I467" s="18"/>
      <c r="J467" s="18"/>
      <c r="K467" s="18"/>
      <c r="L467" s="18"/>
      <c r="N467" s="273">
        <f>INDEX(Table12[],MATCH(Table11[[#This Row],[Site ID]],Table12[[#Data],[Site ID]],0),MATCH(Table11[[#Headers],[Area]],Table12[#Headers],0))</f>
        <v>1</v>
      </c>
    </row>
    <row r="468" spans="2:14" ht="14.5" x14ac:dyDescent="0.35">
      <c r="B468" t="e">
        <f>INDEX(Table12[Site Name],MATCH('2025'!C468,Table12[Site ID],0),1)</f>
        <v>#N/A</v>
      </c>
      <c r="C468" s="295"/>
      <c r="D468" t="e">
        <f>Table1323[[#This Row],[Site ID]]&amp;"-"&amp;Table1323[[#This Row],[Site Name]]</f>
        <v>#N/A</v>
      </c>
      <c r="E468" s="296"/>
      <c r="G468" s="297"/>
      <c r="H468" s="297"/>
      <c r="I468" s="18"/>
      <c r="J468" s="18"/>
      <c r="K468" s="18"/>
      <c r="L468" s="18"/>
      <c r="N468" s="273">
        <f>INDEX(Table12[],MATCH(Table11[[#This Row],[Site ID]],Table12[[#Data],[Site ID]],0),MATCH(Table11[[#Headers],[Area]],Table12[#Headers],0))</f>
        <v>1</v>
      </c>
    </row>
    <row r="469" spans="2:14" ht="14.5" x14ac:dyDescent="0.35">
      <c r="B469" t="e">
        <f>INDEX(Table12[Site Name],MATCH('2025'!C469,Table12[Site ID],0),1)</f>
        <v>#N/A</v>
      </c>
      <c r="C469" s="135"/>
      <c r="D469" t="e">
        <f>Table1323[[#This Row],[Site ID]]&amp;"-"&amp;Table1323[[#This Row],[Site Name]]</f>
        <v>#N/A</v>
      </c>
      <c r="E469" s="93"/>
      <c r="G469" s="109"/>
      <c r="H469" s="109"/>
      <c r="I469" s="9"/>
      <c r="J469" s="9"/>
      <c r="K469" s="9"/>
      <c r="L469" s="9"/>
      <c r="N469" s="273">
        <f>INDEX(Table12[],MATCH(Table11[[#This Row],[Site ID]],Table12[[#Data],[Site ID]],0),MATCH(Table11[[#Headers],[Area]],Table12[#Headers],0))</f>
        <v>2</v>
      </c>
    </row>
    <row r="470" spans="2:14" ht="14.5" x14ac:dyDescent="0.35">
      <c r="B470" t="e">
        <f>INDEX(Table12[Site Name],MATCH('2025'!C470,Table12[Site ID],0),1)</f>
        <v>#N/A</v>
      </c>
      <c r="C470" s="135"/>
      <c r="D470" t="e">
        <f>Table1323[[#This Row],[Site ID]]&amp;"-"&amp;Table1323[[#This Row],[Site Name]]</f>
        <v>#N/A</v>
      </c>
      <c r="E470" s="93"/>
      <c r="G470" s="109"/>
      <c r="H470" s="109"/>
      <c r="I470" s="9"/>
      <c r="J470" s="9"/>
      <c r="K470" s="9"/>
      <c r="L470" s="9"/>
      <c r="N470" s="273">
        <f>INDEX(Table12[],MATCH(Table11[[#This Row],[Site ID]],Table12[[#Data],[Site ID]],0),MATCH(Table11[[#Headers],[Area]],Table12[#Headers],0))</f>
        <v>2</v>
      </c>
    </row>
    <row r="471" spans="2:14" ht="14.5" x14ac:dyDescent="0.35">
      <c r="B471" t="e">
        <f>INDEX(Table12[Site Name],MATCH('2025'!C471,Table12[Site ID],0),1)</f>
        <v>#N/A</v>
      </c>
      <c r="C471" s="135"/>
      <c r="D471" t="e">
        <f>Table1323[[#This Row],[Site ID]]&amp;"-"&amp;Table1323[[#This Row],[Site Name]]</f>
        <v>#N/A</v>
      </c>
      <c r="E471" s="93"/>
      <c r="G471" s="109"/>
      <c r="H471" s="109"/>
      <c r="I471" s="9"/>
      <c r="J471" s="9"/>
      <c r="K471" s="9"/>
      <c r="L471" s="9"/>
      <c r="N471" s="273">
        <f>INDEX(Table12[],MATCH(Table11[[#This Row],[Site ID]],Table12[[#Data],[Site ID]],0),MATCH(Table11[[#Headers],[Area]],Table12[#Headers],0))</f>
        <v>2</v>
      </c>
    </row>
    <row r="472" spans="2:14" ht="14.5" x14ac:dyDescent="0.35">
      <c r="B472" t="e">
        <f>INDEX(Table12[Site Name],MATCH('2025'!C472,Table12[Site ID],0),1)</f>
        <v>#N/A</v>
      </c>
      <c r="C472" s="135"/>
      <c r="D472" t="e">
        <f>Table1323[[#This Row],[Site ID]]&amp;"-"&amp;Table1323[[#This Row],[Site Name]]</f>
        <v>#N/A</v>
      </c>
      <c r="E472" s="93"/>
      <c r="G472" s="109"/>
      <c r="H472" s="109"/>
      <c r="I472" s="9"/>
      <c r="J472" s="9"/>
      <c r="K472" s="9"/>
      <c r="L472" s="9"/>
      <c r="N472" s="273">
        <f>INDEX(Table12[],MATCH(Table11[[#This Row],[Site ID]],Table12[[#Data],[Site ID]],0),MATCH(Table11[[#Headers],[Area]],Table12[#Headers],0))</f>
        <v>2</v>
      </c>
    </row>
    <row r="473" spans="2:14" ht="14.5" x14ac:dyDescent="0.35">
      <c r="B473" t="e">
        <f>INDEX(Table12[Site Name],MATCH('2025'!C473,Table12[Site ID],0),1)</f>
        <v>#N/A</v>
      </c>
      <c r="C473" s="135"/>
      <c r="D473" t="e">
        <f>Table1323[[#This Row],[Site ID]]&amp;"-"&amp;Table1323[[#This Row],[Site Name]]</f>
        <v>#N/A</v>
      </c>
      <c r="E473" s="93"/>
      <c r="G473" s="109"/>
      <c r="H473" s="109"/>
      <c r="I473" s="9"/>
      <c r="J473" s="9"/>
      <c r="K473" s="9"/>
      <c r="L473" s="9"/>
      <c r="N473" s="273">
        <f>INDEX(Table12[],MATCH(Table11[[#This Row],[Site ID]],Table12[[#Data],[Site ID]],0),MATCH(Table11[[#Headers],[Area]],Table12[#Headers],0))</f>
        <v>2</v>
      </c>
    </row>
    <row r="474" spans="2:14" ht="14.5" x14ac:dyDescent="0.35">
      <c r="B474" t="e">
        <f>INDEX(Table12[Site Name],MATCH('2025'!C474,Table12[Site ID],0),1)</f>
        <v>#N/A</v>
      </c>
      <c r="C474" s="135"/>
      <c r="D474" t="e">
        <f>Table1323[[#This Row],[Site ID]]&amp;"-"&amp;Table1323[[#This Row],[Site Name]]</f>
        <v>#N/A</v>
      </c>
      <c r="E474" s="93"/>
      <c r="G474" s="109"/>
      <c r="H474" s="109"/>
      <c r="I474" s="9"/>
      <c r="J474" s="9"/>
      <c r="K474" s="9"/>
      <c r="L474" s="9"/>
      <c r="N474" s="273">
        <f>INDEX(Table12[],MATCH(Table11[[#This Row],[Site ID]],Table12[[#Data],[Site ID]],0),MATCH(Table11[[#Headers],[Area]],Table12[#Headers],0))</f>
        <v>2</v>
      </c>
    </row>
    <row r="475" spans="2:14" ht="14.5" x14ac:dyDescent="0.35">
      <c r="B475" t="e">
        <f>INDEX(Table12[Site Name],MATCH('2025'!C475,Table12[Site ID],0),1)</f>
        <v>#N/A</v>
      </c>
      <c r="C475" s="135"/>
      <c r="D475" t="e">
        <f>Table1323[[#This Row],[Site ID]]&amp;"-"&amp;Table1323[[#This Row],[Site Name]]</f>
        <v>#N/A</v>
      </c>
      <c r="E475" s="93"/>
      <c r="G475" s="109"/>
      <c r="H475" s="109"/>
      <c r="I475" s="9"/>
      <c r="J475" s="9"/>
      <c r="K475" s="9"/>
      <c r="L475" s="9"/>
      <c r="N475" s="273">
        <f>INDEX(Table12[],MATCH(Table11[[#This Row],[Site ID]],Table12[[#Data],[Site ID]],0),MATCH(Table11[[#Headers],[Area]],Table12[#Headers],0))</f>
        <v>2</v>
      </c>
    </row>
    <row r="476" spans="2:14" ht="14.5" x14ac:dyDescent="0.35">
      <c r="B476" t="e">
        <f>INDEX(Table12[Site Name],MATCH('2025'!C476,Table12[Site ID],0),1)</f>
        <v>#N/A</v>
      </c>
      <c r="C476" s="135"/>
      <c r="D476" t="e">
        <f>Table1323[[#This Row],[Site ID]]&amp;"-"&amp;Table1323[[#This Row],[Site Name]]</f>
        <v>#N/A</v>
      </c>
      <c r="E476" s="93"/>
      <c r="G476" s="109"/>
      <c r="H476" s="109"/>
      <c r="I476" s="9"/>
      <c r="J476" s="9"/>
      <c r="K476" s="9"/>
      <c r="L476" s="9"/>
      <c r="N476" s="273">
        <f>INDEX(Table12[],MATCH(Table11[[#This Row],[Site ID]],Table12[[#Data],[Site ID]],0),MATCH(Table11[[#Headers],[Area]],Table12[#Headers],0))</f>
        <v>2</v>
      </c>
    </row>
    <row r="477" spans="2:14" ht="14.5" x14ac:dyDescent="0.35">
      <c r="B477" t="e">
        <f>INDEX(Table12[Site Name],MATCH('2025'!C477,Table12[Site ID],0),1)</f>
        <v>#N/A</v>
      </c>
      <c r="C477" s="135"/>
      <c r="D477" t="e">
        <f>Table1323[[#This Row],[Site ID]]&amp;"-"&amp;Table1323[[#This Row],[Site Name]]</f>
        <v>#N/A</v>
      </c>
      <c r="E477" s="93"/>
      <c r="G477" s="109"/>
      <c r="H477" s="109"/>
      <c r="I477" s="9"/>
      <c r="J477" s="9"/>
      <c r="K477" s="9"/>
      <c r="L477" s="9"/>
      <c r="N477" s="273">
        <f>INDEX(Table12[],MATCH(Table11[[#This Row],[Site ID]],Table12[[#Data],[Site ID]],0),MATCH(Table11[[#Headers],[Area]],Table12[#Headers],0))</f>
        <v>2</v>
      </c>
    </row>
    <row r="478" spans="2:14" ht="14.5" x14ac:dyDescent="0.35">
      <c r="B478" t="e">
        <f>INDEX(Table12[Site Name],MATCH('2025'!C478,Table12[Site ID],0),1)</f>
        <v>#N/A</v>
      </c>
      <c r="C478" s="135"/>
      <c r="D478" t="e">
        <f>Table1323[[#This Row],[Site ID]]&amp;"-"&amp;Table1323[[#This Row],[Site Name]]</f>
        <v>#N/A</v>
      </c>
      <c r="E478" s="93"/>
      <c r="G478" s="109"/>
      <c r="H478" s="109"/>
      <c r="I478" s="9"/>
      <c r="J478" s="9"/>
      <c r="K478" s="9"/>
      <c r="L478" s="9"/>
      <c r="N478" s="273">
        <f>INDEX(Table12[],MATCH(Table11[[#This Row],[Site ID]],Table12[[#Data],[Site ID]],0),MATCH(Table11[[#Headers],[Area]],Table12[#Headers],0))</f>
        <v>2</v>
      </c>
    </row>
    <row r="479" spans="2:14" ht="14.5" x14ac:dyDescent="0.35">
      <c r="B479" t="e">
        <f>INDEX(Table12[Site Name],MATCH('2025'!C479,Table12[Site ID],0),1)</f>
        <v>#N/A</v>
      </c>
      <c r="C479" s="135"/>
      <c r="D479" t="e">
        <f>Table1323[[#This Row],[Site ID]]&amp;"-"&amp;Table1323[[#This Row],[Site Name]]</f>
        <v>#N/A</v>
      </c>
      <c r="E479" s="93"/>
      <c r="G479" s="109"/>
      <c r="H479" s="109"/>
      <c r="I479" s="9"/>
      <c r="J479" s="9"/>
      <c r="K479" s="9"/>
      <c r="L479" s="9"/>
      <c r="N479" s="273">
        <f>INDEX(Table12[],MATCH(Table11[[#This Row],[Site ID]],Table12[[#Data],[Site ID]],0),MATCH(Table11[[#Headers],[Area]],Table12[#Headers],0))</f>
        <v>2</v>
      </c>
    </row>
    <row r="480" spans="2:14" ht="14.5" x14ac:dyDescent="0.35">
      <c r="B480" t="e">
        <f>INDEX(Table12[Site Name],MATCH('2025'!C480,Table12[Site ID],0),1)</f>
        <v>#N/A</v>
      </c>
      <c r="C480" s="135"/>
      <c r="D480" t="e">
        <f>Table1323[[#This Row],[Site ID]]&amp;"-"&amp;Table1323[[#This Row],[Site Name]]</f>
        <v>#N/A</v>
      </c>
      <c r="E480" s="93"/>
      <c r="G480" s="109"/>
      <c r="H480" s="109"/>
      <c r="I480" s="9"/>
      <c r="J480" s="9"/>
      <c r="K480" s="9"/>
      <c r="L480" s="9"/>
      <c r="N480" s="273">
        <f>INDEX(Table12[],MATCH(Table11[[#This Row],[Site ID]],Table12[[#Data],[Site ID]],0),MATCH(Table11[[#Headers],[Area]],Table12[#Headers],0))</f>
        <v>3</v>
      </c>
    </row>
    <row r="481" spans="2:14" ht="14.5" x14ac:dyDescent="0.35">
      <c r="B481" t="e">
        <f>INDEX(Table12[Site Name],MATCH('2025'!C481,Table12[Site ID],0),1)</f>
        <v>#N/A</v>
      </c>
      <c r="C481" s="135"/>
      <c r="D481" t="e">
        <f>Table1323[[#This Row],[Site ID]]&amp;"-"&amp;Table1323[[#This Row],[Site Name]]</f>
        <v>#N/A</v>
      </c>
      <c r="E481" s="93"/>
      <c r="G481" s="109"/>
      <c r="H481" s="109"/>
      <c r="I481" s="9"/>
      <c r="J481" s="9"/>
      <c r="K481" s="9"/>
      <c r="L481" s="9"/>
      <c r="N481" s="273">
        <f>INDEX(Table12[],MATCH(Table11[[#This Row],[Site ID]],Table12[[#Data],[Site ID]],0),MATCH(Table11[[#Headers],[Area]],Table12[#Headers],0))</f>
        <v>3</v>
      </c>
    </row>
    <row r="482" spans="2:14" ht="14.5" x14ac:dyDescent="0.35">
      <c r="B482" t="e">
        <f>INDEX(Table12[Site Name],MATCH('2025'!C482,Table12[Site ID],0),1)</f>
        <v>#N/A</v>
      </c>
      <c r="C482" s="135"/>
      <c r="D482" t="e">
        <f>Table1323[[#This Row],[Site ID]]&amp;"-"&amp;Table1323[[#This Row],[Site Name]]</f>
        <v>#N/A</v>
      </c>
      <c r="E482" s="93"/>
      <c r="G482" s="109"/>
      <c r="H482" s="109"/>
      <c r="I482" s="9"/>
      <c r="J482" s="9"/>
      <c r="K482" s="9"/>
      <c r="L482" s="9"/>
      <c r="N482" s="273">
        <f>INDEX(Table12[],MATCH(Table11[[#This Row],[Site ID]],Table12[[#Data],[Site ID]],0),MATCH(Table11[[#Headers],[Area]],Table12[#Headers],0))</f>
        <v>3</v>
      </c>
    </row>
    <row r="483" spans="2:14" ht="14.5" x14ac:dyDescent="0.35">
      <c r="B483" t="e">
        <f>INDEX(Table12[Site Name],MATCH('2025'!C483,Table12[Site ID],0),1)</f>
        <v>#N/A</v>
      </c>
      <c r="C483" s="135"/>
      <c r="D483" t="e">
        <f>Table1323[[#This Row],[Site ID]]&amp;"-"&amp;Table1323[[#This Row],[Site Name]]</f>
        <v>#N/A</v>
      </c>
      <c r="E483" s="93"/>
      <c r="G483" s="109"/>
      <c r="H483" s="109"/>
      <c r="I483" s="9"/>
      <c r="J483" s="9"/>
      <c r="K483" s="9"/>
      <c r="L483" s="9"/>
      <c r="N483" s="273">
        <f>INDEX(Table12[],MATCH(Table11[[#This Row],[Site ID]],Table12[[#Data],[Site ID]],0),MATCH(Table11[[#Headers],[Area]],Table12[#Headers],0))</f>
        <v>4</v>
      </c>
    </row>
    <row r="484" spans="2:14" ht="14.5" x14ac:dyDescent="0.35">
      <c r="B484" t="e">
        <f>INDEX(Table12[Site Name],MATCH('2025'!C484,Table12[Site ID],0),1)</f>
        <v>#N/A</v>
      </c>
      <c r="C484" s="135"/>
      <c r="D484" t="e">
        <f>Table1323[[#This Row],[Site ID]]&amp;"-"&amp;Table1323[[#This Row],[Site Name]]</f>
        <v>#N/A</v>
      </c>
      <c r="E484" s="93"/>
      <c r="G484" s="109"/>
      <c r="H484" s="109"/>
      <c r="I484" s="9"/>
      <c r="J484" s="9"/>
      <c r="K484" s="9"/>
      <c r="L484" s="9"/>
      <c r="N484" s="273">
        <f>INDEX(Table12[],MATCH(Table11[[#This Row],[Site ID]],Table12[[#Data],[Site ID]],0),MATCH(Table11[[#Headers],[Area]],Table12[#Headers],0))</f>
        <v>4</v>
      </c>
    </row>
    <row r="485" spans="2:14" ht="14.5" x14ac:dyDescent="0.35">
      <c r="B485" t="e">
        <f>INDEX(Table12[Site Name],MATCH('2025'!C485,Table12[Site ID],0),1)</f>
        <v>#N/A</v>
      </c>
      <c r="C485" s="135"/>
      <c r="D485" t="e">
        <f>Table1323[[#This Row],[Site ID]]&amp;"-"&amp;Table1323[[#This Row],[Site Name]]</f>
        <v>#N/A</v>
      </c>
      <c r="E485" s="93"/>
      <c r="G485" s="109"/>
      <c r="H485" s="109"/>
      <c r="I485" s="9"/>
      <c r="J485" s="9"/>
      <c r="K485" s="9"/>
      <c r="L485" s="9"/>
      <c r="N485" s="273">
        <f>INDEX(Table12[],MATCH(Table11[[#This Row],[Site ID]],Table12[[#Data],[Site ID]],0),MATCH(Table11[[#Headers],[Area]],Table12[#Headers],0))</f>
        <v>4</v>
      </c>
    </row>
    <row r="486" spans="2:14" ht="14.5" x14ac:dyDescent="0.35">
      <c r="B486" t="e">
        <f>INDEX(Table12[Site Name],MATCH('2025'!C486,Table12[Site ID],0),1)</f>
        <v>#N/A</v>
      </c>
      <c r="C486" s="135"/>
      <c r="D486" t="e">
        <f>Table1323[[#This Row],[Site ID]]&amp;"-"&amp;Table1323[[#This Row],[Site Name]]</f>
        <v>#N/A</v>
      </c>
      <c r="E486" s="93"/>
      <c r="G486" s="109"/>
      <c r="H486" s="109"/>
      <c r="I486" s="9"/>
      <c r="J486" s="9"/>
      <c r="K486" s="9"/>
      <c r="L486" s="9"/>
      <c r="N486" s="273">
        <f>INDEX(Table12[],MATCH(Table11[[#This Row],[Site ID]],Table12[[#Data],[Site ID]],0),MATCH(Table11[[#Headers],[Area]],Table12[#Headers],0))</f>
        <v>5</v>
      </c>
    </row>
    <row r="487" spans="2:14" ht="14.5" x14ac:dyDescent="0.35">
      <c r="B487" t="e">
        <f>INDEX(Table12[Site Name],MATCH('2025'!C487,Table12[Site ID],0),1)</f>
        <v>#N/A</v>
      </c>
      <c r="C487" s="135"/>
      <c r="D487" t="e">
        <f>Table1323[[#This Row],[Site ID]]&amp;"-"&amp;Table1323[[#This Row],[Site Name]]</f>
        <v>#N/A</v>
      </c>
      <c r="E487" s="93"/>
      <c r="G487" s="109"/>
      <c r="H487" s="109"/>
      <c r="I487" s="9"/>
      <c r="J487" s="9"/>
      <c r="K487" s="9"/>
      <c r="L487" s="9"/>
      <c r="N487" s="273">
        <f>INDEX(Table12[],MATCH(Table11[[#This Row],[Site ID]],Table12[[#Data],[Site ID]],0),MATCH(Table11[[#Headers],[Area]],Table12[#Headers],0))</f>
        <v>5</v>
      </c>
    </row>
    <row r="488" spans="2:14" ht="14.5" x14ac:dyDescent="0.35">
      <c r="B488" t="e">
        <f>INDEX(Table12[Site Name],MATCH('2025'!C488,Table12[Site ID],0),1)</f>
        <v>#N/A</v>
      </c>
      <c r="C488" s="135"/>
      <c r="D488" t="e">
        <f>Table1323[[#This Row],[Site ID]]&amp;"-"&amp;Table1323[[#This Row],[Site Name]]</f>
        <v>#N/A</v>
      </c>
      <c r="E488" s="93"/>
      <c r="G488" s="109"/>
      <c r="H488" s="109"/>
      <c r="I488" s="9"/>
      <c r="J488" s="9"/>
      <c r="K488" s="9"/>
      <c r="L488" s="9"/>
      <c r="N488" s="273">
        <f>INDEX(Table12[],MATCH(Table11[[#This Row],[Site ID]],Table12[[#Data],[Site ID]],0),MATCH(Table11[[#Headers],[Area]],Table12[#Headers],0))</f>
        <v>5</v>
      </c>
    </row>
    <row r="489" spans="2:14" ht="14.5" x14ac:dyDescent="0.35">
      <c r="B489" t="e">
        <f>INDEX(Table12[Site Name],MATCH('2025'!C489,Table12[Site ID],0),1)</f>
        <v>#N/A</v>
      </c>
      <c r="C489" s="135"/>
      <c r="D489" t="e">
        <f>Table1323[[#This Row],[Site ID]]&amp;"-"&amp;Table1323[[#This Row],[Site Name]]</f>
        <v>#N/A</v>
      </c>
      <c r="E489" s="93"/>
      <c r="G489" s="109"/>
      <c r="H489" s="109"/>
      <c r="I489" s="9"/>
      <c r="J489" s="9"/>
      <c r="K489" s="9"/>
      <c r="L489" s="9"/>
      <c r="N489" s="273">
        <f>INDEX(Table12[],MATCH(Table11[[#This Row],[Site ID]],Table12[[#Data],[Site ID]],0),MATCH(Table11[[#Headers],[Area]],Table12[#Headers],0))</f>
        <v>5</v>
      </c>
    </row>
    <row r="490" spans="2:14" ht="14.5" x14ac:dyDescent="0.35">
      <c r="B490" t="e">
        <f>INDEX(Table12[Site Name],MATCH('2025'!C490,Table12[Site ID],0),1)</f>
        <v>#N/A</v>
      </c>
      <c r="C490" s="135"/>
      <c r="D490" t="e">
        <f>Table1323[[#This Row],[Site ID]]&amp;"-"&amp;Table1323[[#This Row],[Site Name]]</f>
        <v>#N/A</v>
      </c>
      <c r="E490" s="93"/>
      <c r="G490" s="109"/>
      <c r="H490" s="109"/>
      <c r="I490" s="9"/>
      <c r="J490" s="9"/>
      <c r="K490" s="9"/>
      <c r="L490" s="9"/>
      <c r="N490" s="273">
        <f>INDEX(Table12[],MATCH(Table11[[#This Row],[Site ID]],Table12[[#Data],[Site ID]],0),MATCH(Table11[[#Headers],[Area]],Table12[#Headers],0))</f>
        <v>5</v>
      </c>
    </row>
    <row r="491" spans="2:14" ht="14.5" x14ac:dyDescent="0.35">
      <c r="B491" t="e">
        <f>INDEX(Table12[Site Name],MATCH('2025'!C491,Table12[Site ID],0),1)</f>
        <v>#N/A</v>
      </c>
      <c r="C491" s="135"/>
      <c r="D491" t="e">
        <f>Table1323[[#This Row],[Site ID]]&amp;"-"&amp;Table1323[[#This Row],[Site Name]]</f>
        <v>#N/A</v>
      </c>
      <c r="E491" s="93"/>
      <c r="G491" s="109"/>
      <c r="H491" s="109"/>
      <c r="I491" s="9"/>
      <c r="J491" s="9"/>
      <c r="K491" s="9"/>
      <c r="L491" s="9"/>
      <c r="N491" s="273">
        <f>INDEX(Table12[],MATCH(Table11[[#This Row],[Site ID]],Table12[[#Data],[Site ID]],0),MATCH(Table11[[#Headers],[Area]],Table12[#Headers],0))</f>
        <v>5</v>
      </c>
    </row>
    <row r="492" spans="2:14" ht="14.5" x14ac:dyDescent="0.35">
      <c r="B492" t="e">
        <f>INDEX(Table12[Site Name],MATCH('2025'!C492,Table12[Site ID],0),1)</f>
        <v>#N/A</v>
      </c>
      <c r="C492" s="135"/>
      <c r="D492" t="e">
        <f>Table1323[[#This Row],[Site ID]]&amp;"-"&amp;Table1323[[#This Row],[Site Name]]</f>
        <v>#N/A</v>
      </c>
      <c r="E492" s="93"/>
      <c r="G492" s="109"/>
      <c r="H492" s="109"/>
      <c r="I492" s="9"/>
      <c r="J492" s="9"/>
      <c r="K492" s="9"/>
      <c r="L492" s="9"/>
      <c r="N492" s="273">
        <f>INDEX(Table12[],MATCH(Table11[[#This Row],[Site ID]],Table12[[#Data],[Site ID]],0),MATCH(Table11[[#Headers],[Area]],Table12[#Headers],0))</f>
        <v>5</v>
      </c>
    </row>
    <row r="493" spans="2:14" ht="14.5" x14ac:dyDescent="0.35">
      <c r="B493" t="e">
        <f>INDEX(Table12[Site Name],MATCH('2025'!C493,Table12[Site ID],0),1)</f>
        <v>#N/A</v>
      </c>
      <c r="C493" s="135"/>
      <c r="D493" t="e">
        <f>Table1323[[#This Row],[Site ID]]&amp;"-"&amp;Table1323[[#This Row],[Site Name]]</f>
        <v>#N/A</v>
      </c>
      <c r="E493" s="93"/>
      <c r="G493" s="109"/>
      <c r="H493" s="109"/>
      <c r="I493" s="9"/>
      <c r="J493" s="9"/>
      <c r="K493" s="9"/>
      <c r="L493" s="9"/>
      <c r="N493" s="273">
        <f>INDEX(Table12[],MATCH(Table11[[#This Row],[Site ID]],Table12[[#Data],[Site ID]],0),MATCH(Table11[[#Headers],[Area]],Table12[#Headers],0))</f>
        <v>5</v>
      </c>
    </row>
    <row r="494" spans="2:14" ht="14.5" x14ac:dyDescent="0.35">
      <c r="B494" t="e">
        <f>INDEX(Table12[Site Name],MATCH('2025'!C494,Table12[Site ID],0),1)</f>
        <v>#N/A</v>
      </c>
      <c r="C494" s="135"/>
      <c r="D494" t="e">
        <f>Table1323[[#This Row],[Site ID]]&amp;"-"&amp;Table1323[[#This Row],[Site Name]]</f>
        <v>#N/A</v>
      </c>
      <c r="E494" s="93"/>
      <c r="G494" s="109"/>
      <c r="H494" s="109"/>
      <c r="I494" s="9"/>
      <c r="J494" s="9"/>
      <c r="K494" s="9"/>
      <c r="L494" s="9"/>
      <c r="N494" s="273">
        <f>INDEX(Table12[],MATCH(Table11[[#This Row],[Site ID]],Table12[[#Data],[Site ID]],0),MATCH(Table11[[#Headers],[Area]],Table12[#Headers],0))</f>
        <v>5</v>
      </c>
    </row>
    <row r="495" spans="2:14" ht="14.5" x14ac:dyDescent="0.35">
      <c r="B495" t="e">
        <f>INDEX(Table12[Site Name],MATCH('2025'!C495,Table12[Site ID],0),1)</f>
        <v>#N/A</v>
      </c>
      <c r="C495" s="135"/>
      <c r="D495" t="e">
        <f>Table1323[[#This Row],[Site ID]]&amp;"-"&amp;Table1323[[#This Row],[Site Name]]</f>
        <v>#N/A</v>
      </c>
      <c r="E495" s="93"/>
      <c r="G495" s="109"/>
      <c r="H495" s="109"/>
      <c r="I495" s="9"/>
      <c r="J495" s="9"/>
      <c r="K495" s="9"/>
      <c r="L495" s="9"/>
      <c r="N495" s="273">
        <f>INDEX(Table12[],MATCH(Table11[[#This Row],[Site ID]],Table12[[#Data],[Site ID]],0),MATCH(Table11[[#Headers],[Area]],Table12[#Headers],0))</f>
        <v>5</v>
      </c>
    </row>
    <row r="496" spans="2:14" ht="14.5" x14ac:dyDescent="0.35">
      <c r="B496" t="e">
        <f>INDEX(Table12[Site Name],MATCH('2025'!C496,Table12[Site ID],0),1)</f>
        <v>#N/A</v>
      </c>
      <c r="C496" s="135"/>
      <c r="D496" t="e">
        <f>Table1323[[#This Row],[Site ID]]&amp;"-"&amp;Table1323[[#This Row],[Site Name]]</f>
        <v>#N/A</v>
      </c>
      <c r="E496" s="93"/>
      <c r="G496" s="109"/>
      <c r="H496" s="109"/>
      <c r="I496" s="9"/>
      <c r="J496" s="9"/>
      <c r="K496" s="9"/>
      <c r="L496" s="9"/>
      <c r="N496" s="273">
        <f>INDEX(Table12[],MATCH(Table11[[#This Row],[Site ID]],Table12[[#Data],[Site ID]],0),MATCH(Table11[[#Headers],[Area]],Table12[#Headers],0))</f>
        <v>5</v>
      </c>
    </row>
    <row r="497" spans="2:14" ht="14.5" x14ac:dyDescent="0.35">
      <c r="B497" t="e">
        <f>INDEX(Table12[Site Name],MATCH('2025'!C497,Table12[Site ID],0),1)</f>
        <v>#N/A</v>
      </c>
      <c r="C497" s="135"/>
      <c r="D497" t="e">
        <f>Table1323[[#This Row],[Site ID]]&amp;"-"&amp;Table1323[[#This Row],[Site Name]]</f>
        <v>#N/A</v>
      </c>
      <c r="E497" s="93"/>
      <c r="G497" s="109"/>
      <c r="H497" s="109"/>
      <c r="I497" s="9"/>
      <c r="J497" s="9"/>
      <c r="K497" s="9"/>
      <c r="L497" s="9"/>
      <c r="N497" s="273">
        <f>INDEX(Table12[],MATCH(Table11[[#This Row],[Site ID]],Table12[[#Data],[Site ID]],0),MATCH(Table11[[#Headers],[Area]],Table12[#Headers],0))</f>
        <v>5</v>
      </c>
    </row>
    <row r="498" spans="2:14" ht="14.5" x14ac:dyDescent="0.35">
      <c r="B498" t="e">
        <f>INDEX(Table12[Site Name],MATCH('2025'!C498,Table12[Site ID],0),1)</f>
        <v>#N/A</v>
      </c>
      <c r="C498" s="135"/>
      <c r="D498" t="e">
        <f>Table1323[[#This Row],[Site ID]]&amp;"-"&amp;Table1323[[#This Row],[Site Name]]</f>
        <v>#N/A</v>
      </c>
      <c r="E498" s="93"/>
      <c r="G498" s="109"/>
      <c r="H498" s="109"/>
      <c r="I498" s="9"/>
      <c r="J498" s="9"/>
      <c r="K498" s="9"/>
      <c r="L498" s="9"/>
      <c r="N498" s="273">
        <f>INDEX(Table12[],MATCH(Table11[[#This Row],[Site ID]],Table12[[#Data],[Site ID]],0),MATCH(Table11[[#Headers],[Area]],Table12[#Headers],0))</f>
        <v>5</v>
      </c>
    </row>
    <row r="499" spans="2:14" ht="14.5" x14ac:dyDescent="0.35">
      <c r="B499" t="e">
        <f>INDEX(Table12[Site Name],MATCH('2025'!C499,Table12[Site ID],0),1)</f>
        <v>#N/A</v>
      </c>
      <c r="C499" s="135"/>
      <c r="D499" t="e">
        <f>Table1323[[#This Row],[Site ID]]&amp;"-"&amp;Table1323[[#This Row],[Site Name]]</f>
        <v>#N/A</v>
      </c>
      <c r="E499" s="93"/>
      <c r="G499" s="109"/>
      <c r="H499" s="109"/>
      <c r="I499" s="9"/>
      <c r="J499" s="9"/>
      <c r="K499" s="9"/>
      <c r="L499" s="9"/>
      <c r="N499" s="273">
        <f>INDEX(Table12[],MATCH(Table11[[#This Row],[Site ID]],Table12[[#Data],[Site ID]],0),MATCH(Table11[[#Headers],[Area]],Table12[#Headers],0))</f>
        <v>6</v>
      </c>
    </row>
    <row r="500" spans="2:14" ht="14.5" x14ac:dyDescent="0.35">
      <c r="B500" t="e">
        <f>INDEX(Table12[Site Name],MATCH('2025'!C500,Table12[Site ID],0),1)</f>
        <v>#N/A</v>
      </c>
      <c r="C500" s="135"/>
      <c r="D500" t="e">
        <f>Table1323[[#This Row],[Site ID]]&amp;"-"&amp;Table1323[[#This Row],[Site Name]]</f>
        <v>#N/A</v>
      </c>
      <c r="E500" s="93"/>
      <c r="G500" s="109"/>
      <c r="H500" s="109"/>
      <c r="I500" s="9"/>
      <c r="J500" s="9"/>
      <c r="K500" s="9"/>
      <c r="L500" s="9"/>
      <c r="N500" s="273">
        <f>INDEX(Table12[],MATCH(Table11[[#This Row],[Site ID]],Table12[[#Data],[Site ID]],0),MATCH(Table11[[#Headers],[Area]],Table12[#Headers],0))</f>
        <v>6</v>
      </c>
    </row>
    <row r="501" spans="2:14" ht="14.5" x14ac:dyDescent="0.35">
      <c r="B501" t="e">
        <f>INDEX(Table12[Site Name],MATCH('2025'!C501,Table12[Site ID],0),1)</f>
        <v>#N/A</v>
      </c>
      <c r="C501" s="135"/>
      <c r="D501" t="e">
        <f>Table1323[[#This Row],[Site ID]]&amp;"-"&amp;Table1323[[#This Row],[Site Name]]</f>
        <v>#N/A</v>
      </c>
      <c r="E501" s="93"/>
      <c r="G501" s="109"/>
      <c r="H501" s="109"/>
      <c r="I501" s="9"/>
      <c r="J501" s="9"/>
      <c r="K501" s="9"/>
      <c r="L501" s="9"/>
      <c r="N501" s="273">
        <f>INDEX(Table12[],MATCH(Table11[[#This Row],[Site ID]],Table12[[#Data],[Site ID]],0),MATCH(Table11[[#Headers],[Area]],Table12[#Headers],0))</f>
        <v>6</v>
      </c>
    </row>
    <row r="502" spans="2:14" ht="14.5" x14ac:dyDescent="0.35">
      <c r="B502" t="e">
        <f>INDEX(Table12[Site Name],MATCH('2025'!C502,Table12[Site ID],0),1)</f>
        <v>#N/A</v>
      </c>
      <c r="C502" s="135"/>
      <c r="D502" t="e">
        <f>Table1323[[#This Row],[Site ID]]&amp;"-"&amp;Table1323[[#This Row],[Site Name]]</f>
        <v>#N/A</v>
      </c>
      <c r="E502" s="93"/>
      <c r="G502" s="109"/>
      <c r="H502" s="109"/>
      <c r="I502" s="9"/>
      <c r="J502" s="9"/>
      <c r="K502" s="9"/>
      <c r="L502" s="9"/>
      <c r="N502" s="273">
        <f>INDEX(Table12[],MATCH(Table11[[#This Row],[Site ID]],Table12[[#Data],[Site ID]],0),MATCH(Table11[[#Headers],[Area]],Table12[#Headers],0))</f>
        <v>6</v>
      </c>
    </row>
    <row r="503" spans="2:14" ht="14.5" x14ac:dyDescent="0.35">
      <c r="B503" t="e">
        <f>INDEX(Table12[Site Name],MATCH('2025'!C503,Table12[Site ID],0),1)</f>
        <v>#N/A</v>
      </c>
      <c r="C503" s="135"/>
      <c r="D503" t="e">
        <f>Table1323[[#This Row],[Site ID]]&amp;"-"&amp;Table1323[[#This Row],[Site Name]]</f>
        <v>#N/A</v>
      </c>
      <c r="E503" s="93"/>
      <c r="G503" s="109"/>
      <c r="H503" s="109"/>
      <c r="I503" s="9"/>
      <c r="J503" s="9"/>
      <c r="K503" s="9"/>
      <c r="L503" s="9"/>
      <c r="N503" s="273">
        <f>INDEX(Table12[],MATCH(Table11[[#This Row],[Site ID]],Table12[[#Data],[Site ID]],0),MATCH(Table11[[#Headers],[Area]],Table12[#Headers],0))</f>
        <v>6</v>
      </c>
    </row>
    <row r="504" spans="2:14" ht="14.5" x14ac:dyDescent="0.35">
      <c r="B504" t="e">
        <f>INDEX(Table12[Site Name],MATCH('2025'!C504,Table12[Site ID],0),1)</f>
        <v>#N/A</v>
      </c>
      <c r="C504" s="135"/>
      <c r="D504" t="e">
        <f>Table1323[[#This Row],[Site ID]]&amp;"-"&amp;Table1323[[#This Row],[Site Name]]</f>
        <v>#N/A</v>
      </c>
      <c r="E504" s="93"/>
      <c r="G504" s="109"/>
      <c r="H504" s="109"/>
      <c r="I504" s="9"/>
      <c r="J504" s="9"/>
      <c r="K504" s="9"/>
      <c r="L504" s="9"/>
      <c r="N504" s="273">
        <f>INDEX(Table12[],MATCH(Table11[[#This Row],[Site ID]],Table12[[#Data],[Site ID]],0),MATCH(Table11[[#Headers],[Area]],Table12[#Headers],0))</f>
        <v>6</v>
      </c>
    </row>
    <row r="505" spans="2:14" ht="14.5" x14ac:dyDescent="0.35">
      <c r="B505" t="e">
        <f>INDEX(Table12[Site Name],MATCH('2025'!C505,Table12[Site ID],0),1)</f>
        <v>#N/A</v>
      </c>
      <c r="C505" s="135"/>
      <c r="D505" t="e">
        <f>Table1323[[#This Row],[Site ID]]&amp;"-"&amp;Table1323[[#This Row],[Site Name]]</f>
        <v>#N/A</v>
      </c>
      <c r="E505" s="93"/>
      <c r="G505" s="109"/>
      <c r="H505" s="109"/>
      <c r="I505" s="9"/>
      <c r="J505" s="9"/>
      <c r="K505" s="9"/>
      <c r="L505" s="9"/>
      <c r="N505" s="273">
        <f>INDEX(Table12[],MATCH(Table11[[#This Row],[Site ID]],Table12[[#Data],[Site ID]],0),MATCH(Table11[[#Headers],[Area]],Table12[#Headers],0))</f>
        <v>6</v>
      </c>
    </row>
    <row r="506" spans="2:14" ht="14.5" x14ac:dyDescent="0.35">
      <c r="B506" t="e">
        <f>INDEX(Table12[Site Name],MATCH('2025'!C506,Table12[Site ID],0),1)</f>
        <v>#N/A</v>
      </c>
      <c r="C506" s="135"/>
      <c r="D506" t="e">
        <f>Table1323[[#This Row],[Site ID]]&amp;"-"&amp;Table1323[[#This Row],[Site Name]]</f>
        <v>#N/A</v>
      </c>
      <c r="E506" s="93"/>
      <c r="G506" s="109"/>
      <c r="H506" s="109"/>
      <c r="I506" s="9"/>
      <c r="J506" s="9"/>
      <c r="K506" s="9"/>
      <c r="L506" s="9"/>
      <c r="N506" s="273">
        <f>INDEX(Table12[],MATCH(Table11[[#This Row],[Site ID]],Table12[[#Data],[Site ID]],0),MATCH(Table11[[#Headers],[Area]],Table12[#Headers],0))</f>
        <v>6</v>
      </c>
    </row>
    <row r="507" spans="2:14" ht="14.5" x14ac:dyDescent="0.35">
      <c r="B507" t="e">
        <f>INDEX(Table12[Site Name],MATCH('2025'!C507,Table12[Site ID],0),1)</f>
        <v>#N/A</v>
      </c>
      <c r="C507" s="135"/>
      <c r="D507" t="e">
        <f>Table1323[[#This Row],[Site ID]]&amp;"-"&amp;Table1323[[#This Row],[Site Name]]</f>
        <v>#N/A</v>
      </c>
      <c r="E507" s="93"/>
      <c r="G507" s="109"/>
      <c r="H507" s="109"/>
      <c r="I507" s="9"/>
      <c r="J507" s="9"/>
      <c r="K507" s="9"/>
      <c r="L507" s="9"/>
      <c r="N507" s="273">
        <f>INDEX(Table12[],MATCH(Table11[[#This Row],[Site ID]],Table12[[#Data],[Site ID]],0),MATCH(Table11[[#Headers],[Area]],Table12[#Headers],0))</f>
        <v>6</v>
      </c>
    </row>
    <row r="508" spans="2:14" ht="14.5" x14ac:dyDescent="0.35">
      <c r="B508" t="e">
        <f>INDEX(Table12[Site Name],MATCH('2025'!C508,Table12[Site ID],0),1)</f>
        <v>#N/A</v>
      </c>
      <c r="C508" s="135"/>
      <c r="D508" t="e">
        <f>Table1323[[#This Row],[Site ID]]&amp;"-"&amp;Table1323[[#This Row],[Site Name]]</f>
        <v>#N/A</v>
      </c>
      <c r="E508" s="93"/>
      <c r="G508" s="109"/>
      <c r="H508" s="109"/>
      <c r="I508" s="9"/>
      <c r="J508" s="9"/>
      <c r="K508" s="9"/>
      <c r="L508" s="9"/>
      <c r="N508" s="273">
        <f>INDEX(Table12[],MATCH(Table11[[#This Row],[Site ID]],Table12[[#Data],[Site ID]],0),MATCH(Table11[[#Headers],[Area]],Table12[#Headers],0))</f>
        <v>6</v>
      </c>
    </row>
    <row r="509" spans="2:14" ht="14.5" x14ac:dyDescent="0.35">
      <c r="B509" t="e">
        <f>INDEX(Table12[Site Name],MATCH('2025'!C509,Table12[Site ID],0),1)</f>
        <v>#N/A</v>
      </c>
      <c r="C509" s="135"/>
      <c r="D509" t="e">
        <f>Table1323[[#This Row],[Site ID]]&amp;"-"&amp;Table1323[[#This Row],[Site Name]]</f>
        <v>#N/A</v>
      </c>
      <c r="E509" s="93"/>
      <c r="G509" s="109"/>
      <c r="H509" s="109"/>
      <c r="I509" s="9"/>
      <c r="J509" s="9"/>
      <c r="K509" s="9"/>
      <c r="L509" s="9"/>
      <c r="N509" s="273">
        <f>INDEX(Table12[],MATCH(Table11[[#This Row],[Site ID]],Table12[[#Data],[Site ID]],0),MATCH(Table11[[#Headers],[Area]],Table12[#Headers],0))</f>
        <v>6</v>
      </c>
    </row>
    <row r="510" spans="2:14" ht="14.5" x14ac:dyDescent="0.35">
      <c r="B510" t="e">
        <f>INDEX(Table12[Site Name],MATCH('2025'!C510,Table12[Site ID],0),1)</f>
        <v>#N/A</v>
      </c>
      <c r="C510" s="135"/>
      <c r="D510" t="e">
        <f>Table1323[[#This Row],[Site ID]]&amp;"-"&amp;Table1323[[#This Row],[Site Name]]</f>
        <v>#N/A</v>
      </c>
      <c r="E510" s="93"/>
      <c r="G510" s="109"/>
      <c r="H510" s="109"/>
      <c r="I510" s="9"/>
      <c r="J510" s="9"/>
      <c r="K510" s="9"/>
      <c r="L510" s="9"/>
      <c r="N510" s="273">
        <f>INDEX(Table12[],MATCH(Table11[[#This Row],[Site ID]],Table12[[#Data],[Site ID]],0),MATCH(Table11[[#Headers],[Area]],Table12[#Headers],0))</f>
        <v>6</v>
      </c>
    </row>
    <row r="511" spans="2:14" ht="14.5" x14ac:dyDescent="0.35">
      <c r="B511" t="e">
        <f>INDEX(Table12[Site Name],MATCH('2025'!C511,Table12[Site ID],0),1)</f>
        <v>#N/A</v>
      </c>
      <c r="C511" s="135"/>
      <c r="D511" t="e">
        <f>Table1323[[#This Row],[Site ID]]&amp;"-"&amp;Table1323[[#This Row],[Site Name]]</f>
        <v>#N/A</v>
      </c>
      <c r="E511" s="93"/>
      <c r="G511" s="109"/>
      <c r="H511" s="109"/>
      <c r="I511" s="9"/>
      <c r="J511" s="9"/>
      <c r="K511" s="9"/>
      <c r="L511" s="9"/>
      <c r="N511" s="273">
        <f>INDEX(Table12[],MATCH(Table11[[#This Row],[Site ID]],Table12[[#Data],[Site ID]],0),MATCH(Table11[[#Headers],[Area]],Table12[#Headers],0))</f>
        <v>6</v>
      </c>
    </row>
    <row r="512" spans="2:14" ht="14.5" x14ac:dyDescent="0.35">
      <c r="B512" t="e">
        <f>INDEX(Table12[Site Name],MATCH('2025'!C512,Table12[Site ID],0),1)</f>
        <v>#N/A</v>
      </c>
      <c r="C512" s="135"/>
      <c r="D512" t="e">
        <f>Table1323[[#This Row],[Site ID]]&amp;"-"&amp;Table1323[[#This Row],[Site Name]]</f>
        <v>#N/A</v>
      </c>
      <c r="E512" s="93"/>
      <c r="G512" s="109"/>
      <c r="H512" s="109"/>
      <c r="I512" s="9"/>
      <c r="J512" s="9"/>
      <c r="K512" s="9"/>
      <c r="L512" s="9"/>
      <c r="N512" s="273">
        <f>INDEX(Table12[],MATCH(Table11[[#This Row],[Site ID]],Table12[[#Data],[Site ID]],0),MATCH(Table11[[#Headers],[Area]],Table12[#Headers],0))</f>
        <v>6</v>
      </c>
    </row>
    <row r="513" spans="2:14" ht="14.5" x14ac:dyDescent="0.35">
      <c r="B513" t="e">
        <f>INDEX(Table12[Site Name],MATCH('2025'!C513,Table12[Site ID],0),1)</f>
        <v>#N/A</v>
      </c>
      <c r="C513" s="135"/>
      <c r="D513" t="e">
        <f>Table1323[[#This Row],[Site ID]]&amp;"-"&amp;Table1323[[#This Row],[Site Name]]</f>
        <v>#N/A</v>
      </c>
      <c r="E513" s="93"/>
      <c r="G513" s="109"/>
      <c r="H513" s="109"/>
      <c r="I513" s="9"/>
      <c r="J513" s="9"/>
      <c r="K513" s="9"/>
      <c r="L513" s="9"/>
      <c r="N513" s="273">
        <f>INDEX(Table12[],MATCH(Table11[[#This Row],[Site ID]],Table12[[#Data],[Site ID]],0),MATCH(Table11[[#Headers],[Area]],Table12[#Headers],0))</f>
        <v>7</v>
      </c>
    </row>
    <row r="514" spans="2:14" ht="14.5" x14ac:dyDescent="0.35">
      <c r="B514" t="e">
        <f>INDEX(Table12[Site Name],MATCH('2025'!C514,Table12[Site ID],0),1)</f>
        <v>#N/A</v>
      </c>
      <c r="C514" s="135"/>
      <c r="D514" t="e">
        <f>Table1323[[#This Row],[Site ID]]&amp;"-"&amp;Table1323[[#This Row],[Site Name]]</f>
        <v>#N/A</v>
      </c>
      <c r="E514" s="93"/>
      <c r="G514" s="109"/>
      <c r="H514" s="109"/>
      <c r="I514" s="9"/>
      <c r="J514" s="9"/>
      <c r="K514" s="9"/>
      <c r="L514" s="9"/>
      <c r="N514" s="273">
        <f>INDEX(Table12[],MATCH(Table11[[#This Row],[Site ID]],Table12[[#Data],[Site ID]],0),MATCH(Table11[[#Headers],[Area]],Table12[#Headers],0))</f>
        <v>7</v>
      </c>
    </row>
    <row r="515" spans="2:14" ht="14.5" x14ac:dyDescent="0.35">
      <c r="B515" t="e">
        <f>INDEX(Table12[Site Name],MATCH('2025'!C515,Table12[Site ID],0),1)</f>
        <v>#N/A</v>
      </c>
      <c r="C515" s="135"/>
      <c r="D515" t="e">
        <f>Table1323[[#This Row],[Site ID]]&amp;"-"&amp;Table1323[[#This Row],[Site Name]]</f>
        <v>#N/A</v>
      </c>
      <c r="E515" s="93"/>
      <c r="G515" s="109"/>
      <c r="H515" s="109"/>
      <c r="I515" s="9"/>
      <c r="J515" s="9"/>
      <c r="K515" s="9"/>
      <c r="L515" s="9"/>
      <c r="N515" s="273">
        <f>INDEX(Table12[],MATCH(Table11[[#This Row],[Site ID]],Table12[[#Data],[Site ID]],0),MATCH(Table11[[#Headers],[Area]],Table12[#Headers],0))</f>
        <v>8</v>
      </c>
    </row>
    <row r="516" spans="2:14" ht="14.5" x14ac:dyDescent="0.35">
      <c r="B516" t="e">
        <f>INDEX(Table12[Site Name],MATCH('2025'!C516,Table12[Site ID],0),1)</f>
        <v>#N/A</v>
      </c>
      <c r="C516" s="135"/>
      <c r="D516" t="e">
        <f>Table1323[[#This Row],[Site ID]]&amp;"-"&amp;Table1323[[#This Row],[Site Name]]</f>
        <v>#N/A</v>
      </c>
      <c r="E516" s="93"/>
      <c r="G516" s="109"/>
      <c r="H516" s="109"/>
      <c r="I516" s="9"/>
      <c r="J516" s="9"/>
      <c r="K516" s="9"/>
      <c r="L516" s="9"/>
      <c r="N516" s="273">
        <f>INDEX(Table12[],MATCH(Table11[[#This Row],[Site ID]],Table12[[#Data],[Site ID]],0),MATCH(Table11[[#Headers],[Area]],Table12[#Headers],0))</f>
        <v>8</v>
      </c>
    </row>
    <row r="517" spans="2:14" ht="14.5" x14ac:dyDescent="0.35">
      <c r="B517" t="e">
        <f>INDEX(Table12[Site Name],MATCH('2025'!C517,Table12[Site ID],0),1)</f>
        <v>#N/A</v>
      </c>
      <c r="C517" s="135"/>
      <c r="D517" t="e">
        <f>Table1323[[#This Row],[Site ID]]&amp;"-"&amp;Table1323[[#This Row],[Site Name]]</f>
        <v>#N/A</v>
      </c>
      <c r="E517" s="93"/>
      <c r="G517" s="109"/>
      <c r="H517" s="109"/>
      <c r="I517" s="9"/>
      <c r="J517" s="9"/>
      <c r="K517" s="9"/>
      <c r="L517" s="9"/>
      <c r="N517" s="273">
        <f>INDEX(Table12[],MATCH(Table11[[#This Row],[Site ID]],Table12[[#Data],[Site ID]],0),MATCH(Table11[[#Headers],[Area]],Table12[#Headers],0))</f>
        <v>8</v>
      </c>
    </row>
    <row r="518" spans="2:14" ht="14.5" x14ac:dyDescent="0.35">
      <c r="B518" t="e">
        <f>INDEX(Table12[Site Name],MATCH('2025'!C518,Table12[Site ID],0),1)</f>
        <v>#N/A</v>
      </c>
      <c r="C518" s="135"/>
      <c r="D518" t="e">
        <f>Table1323[[#This Row],[Site ID]]&amp;"-"&amp;Table1323[[#This Row],[Site Name]]</f>
        <v>#N/A</v>
      </c>
      <c r="E518" s="93"/>
      <c r="G518" s="109"/>
      <c r="H518" s="109"/>
      <c r="I518" s="9"/>
      <c r="J518" s="9"/>
      <c r="K518" s="9"/>
      <c r="L518" s="9"/>
      <c r="N518" s="273">
        <f>INDEX(Table12[],MATCH(Table11[[#This Row],[Site ID]],Table12[[#Data],[Site ID]],0),MATCH(Table11[[#Headers],[Area]],Table12[#Headers],0))</f>
        <v>1</v>
      </c>
    </row>
    <row r="519" spans="2:14" ht="14.5" x14ac:dyDescent="0.35">
      <c r="B519" t="e">
        <f>INDEX(Table12[Site Name],MATCH('2025'!C519,Table12[Site ID],0),1)</f>
        <v>#N/A</v>
      </c>
      <c r="C519" s="135"/>
      <c r="D519" t="e">
        <f>Table1323[[#This Row],[Site ID]]&amp;"-"&amp;Table1323[[#This Row],[Site Name]]</f>
        <v>#N/A</v>
      </c>
      <c r="E519" s="93"/>
      <c r="G519" s="109"/>
      <c r="H519" s="109"/>
      <c r="I519" s="9"/>
      <c r="J519" s="9"/>
      <c r="K519" s="9"/>
      <c r="L519" s="9"/>
      <c r="N519" s="273">
        <f>INDEX(Table12[],MATCH(Table11[[#This Row],[Site ID]],Table12[[#Data],[Site ID]],0),MATCH(Table11[[#Headers],[Area]],Table12[#Headers],0))</f>
        <v>1</v>
      </c>
    </row>
    <row r="520" spans="2:14" ht="14.5" x14ac:dyDescent="0.35">
      <c r="B520" t="e">
        <f>INDEX(Table12[Site Name],MATCH('2025'!C520,Table12[Site ID],0),1)</f>
        <v>#N/A</v>
      </c>
      <c r="C520" s="135"/>
      <c r="D520" t="e">
        <f>Table1323[[#This Row],[Site ID]]&amp;"-"&amp;Table1323[[#This Row],[Site Name]]</f>
        <v>#N/A</v>
      </c>
      <c r="E520" s="93"/>
      <c r="G520" s="109"/>
      <c r="H520" s="109"/>
      <c r="I520" s="9"/>
      <c r="J520" s="9"/>
      <c r="K520" s="9"/>
      <c r="L520" s="9"/>
      <c r="N520" s="273">
        <f>INDEX(Table12[],MATCH(Table11[[#This Row],[Site ID]],Table12[[#Data],[Site ID]],0),MATCH(Table11[[#Headers],[Area]],Table12[#Headers],0))</f>
        <v>1</v>
      </c>
    </row>
    <row r="521" spans="2:14" ht="14.5" x14ac:dyDescent="0.35">
      <c r="B521" t="e">
        <f>INDEX(Table12[Site Name],MATCH('2025'!C521,Table12[Site ID],0),1)</f>
        <v>#N/A</v>
      </c>
      <c r="C521" s="135"/>
      <c r="D521" t="e">
        <f>Table1323[[#This Row],[Site ID]]&amp;"-"&amp;Table1323[[#This Row],[Site Name]]</f>
        <v>#N/A</v>
      </c>
      <c r="E521" s="93"/>
      <c r="G521" s="109"/>
      <c r="H521" s="109"/>
      <c r="I521" s="9"/>
      <c r="J521" s="9"/>
      <c r="K521" s="9"/>
      <c r="L521" s="9"/>
      <c r="N521" s="273">
        <f>INDEX(Table12[],MATCH(Table11[[#This Row],[Site ID]],Table12[[#Data],[Site ID]],0),MATCH(Table11[[#Headers],[Area]],Table12[#Headers],0))</f>
        <v>1</v>
      </c>
    </row>
    <row r="522" spans="2:14" ht="14.5" x14ac:dyDescent="0.35">
      <c r="B522" t="e">
        <f>INDEX(Table12[Site Name],MATCH('2025'!C522,Table12[Site ID],0),1)</f>
        <v>#N/A</v>
      </c>
      <c r="C522" s="135"/>
      <c r="D522" t="e">
        <f>Table1323[[#This Row],[Site ID]]&amp;"-"&amp;Table1323[[#This Row],[Site Name]]</f>
        <v>#N/A</v>
      </c>
      <c r="E522" s="93"/>
      <c r="G522" s="109"/>
      <c r="H522" s="109"/>
      <c r="I522" s="9"/>
      <c r="J522" s="9"/>
      <c r="K522" s="9"/>
      <c r="L522" s="9"/>
      <c r="N522" s="273">
        <f>INDEX(Table12[],MATCH(Table11[[#This Row],[Site ID]],Table12[[#Data],[Site ID]],0),MATCH(Table11[[#Headers],[Area]],Table12[#Headers],0))</f>
        <v>1</v>
      </c>
    </row>
    <row r="523" spans="2:14" ht="14.5" x14ac:dyDescent="0.35">
      <c r="B523" t="e">
        <f>INDEX(Table12[Site Name],MATCH('2025'!C523,Table12[Site ID],0),1)</f>
        <v>#N/A</v>
      </c>
      <c r="C523" s="135"/>
      <c r="D523" t="e">
        <f>Table1323[[#This Row],[Site ID]]&amp;"-"&amp;Table1323[[#This Row],[Site Name]]</f>
        <v>#N/A</v>
      </c>
      <c r="E523" s="93"/>
      <c r="G523" s="109"/>
      <c r="H523" s="109"/>
      <c r="I523" s="9"/>
      <c r="J523" s="9"/>
      <c r="K523" s="9"/>
      <c r="L523" s="9"/>
      <c r="N523" s="273">
        <f>INDEX(Table12[],MATCH(Table11[[#This Row],[Site ID]],Table12[[#Data],[Site ID]],0),MATCH(Table11[[#Headers],[Area]],Table12[#Headers],0))</f>
        <v>1</v>
      </c>
    </row>
    <row r="524" spans="2:14" ht="14.5" x14ac:dyDescent="0.35">
      <c r="B524" t="e">
        <f>INDEX(Table12[Site Name],MATCH('2025'!C524,Table12[Site ID],0),1)</f>
        <v>#N/A</v>
      </c>
      <c r="C524" s="135"/>
      <c r="D524" t="e">
        <f>Table1323[[#This Row],[Site ID]]&amp;"-"&amp;Table1323[[#This Row],[Site Name]]</f>
        <v>#N/A</v>
      </c>
      <c r="E524" s="93"/>
      <c r="G524" s="109"/>
      <c r="H524" s="109"/>
      <c r="I524" s="9"/>
      <c r="J524" s="9"/>
      <c r="K524" s="9"/>
      <c r="L524" s="9"/>
      <c r="N524" s="273">
        <f>INDEX(Table12[],MATCH(Table11[[#This Row],[Site ID]],Table12[[#Data],[Site ID]],0),MATCH(Table11[[#Headers],[Area]],Table12[#Headers],0))</f>
        <v>2</v>
      </c>
    </row>
    <row r="525" spans="2:14" ht="14.5" x14ac:dyDescent="0.35">
      <c r="B525" t="e">
        <f>INDEX(Table12[Site Name],MATCH('2025'!C525,Table12[Site ID],0),1)</f>
        <v>#N/A</v>
      </c>
      <c r="C525" s="135"/>
      <c r="D525" t="e">
        <f>Table1323[[#This Row],[Site ID]]&amp;"-"&amp;Table1323[[#This Row],[Site Name]]</f>
        <v>#N/A</v>
      </c>
      <c r="E525" s="93"/>
      <c r="G525" s="109"/>
      <c r="H525" s="109"/>
      <c r="I525" s="9"/>
      <c r="J525" s="9"/>
      <c r="K525" s="9"/>
      <c r="L525" s="9"/>
      <c r="N525" s="273">
        <f>INDEX(Table12[],MATCH(Table11[[#This Row],[Site ID]],Table12[[#Data],[Site ID]],0),MATCH(Table11[[#Headers],[Area]],Table12[#Headers],0))</f>
        <v>2</v>
      </c>
    </row>
    <row r="526" spans="2:14" ht="14.5" x14ac:dyDescent="0.35">
      <c r="B526" t="e">
        <f>INDEX(Table12[Site Name],MATCH('2025'!C526,Table12[Site ID],0),1)</f>
        <v>#N/A</v>
      </c>
      <c r="C526" s="135"/>
      <c r="D526" t="e">
        <f>Table1323[[#This Row],[Site ID]]&amp;"-"&amp;Table1323[[#This Row],[Site Name]]</f>
        <v>#N/A</v>
      </c>
      <c r="E526" s="93"/>
      <c r="G526" s="109"/>
      <c r="H526" s="109"/>
      <c r="I526" s="9"/>
      <c r="J526" s="9"/>
      <c r="K526" s="9"/>
      <c r="L526" s="9"/>
      <c r="N526" s="273">
        <f>INDEX(Table12[],MATCH(Table11[[#This Row],[Site ID]],Table12[[#Data],[Site ID]],0),MATCH(Table11[[#Headers],[Area]],Table12[#Headers],0))</f>
        <v>2</v>
      </c>
    </row>
    <row r="527" spans="2:14" ht="14.5" x14ac:dyDescent="0.35">
      <c r="B527" t="e">
        <f>INDEX(Table12[Site Name],MATCH('2025'!C527,Table12[Site ID],0),1)</f>
        <v>#N/A</v>
      </c>
      <c r="C527" s="295"/>
      <c r="D527" t="e">
        <f>Table1323[[#This Row],[Site ID]]&amp;"-"&amp;Table1323[[#This Row],[Site Name]]</f>
        <v>#N/A</v>
      </c>
      <c r="E527" s="296"/>
      <c r="G527" s="297"/>
      <c r="H527" s="297"/>
      <c r="I527" s="18"/>
      <c r="J527" s="18"/>
      <c r="K527" s="18"/>
      <c r="L527" s="18"/>
      <c r="N527" s="273">
        <f>INDEX(Table12[],MATCH(Table11[[#This Row],[Site ID]],Table12[[#Data],[Site ID]],0),MATCH(Table11[[#Headers],[Area]],Table12[#Headers],0))</f>
        <v>2</v>
      </c>
    </row>
    <row r="528" spans="2:14" ht="14.5" x14ac:dyDescent="0.35">
      <c r="B528" t="e">
        <f>INDEX(Table12[Site Name],MATCH('2025'!C528,Table12[Site ID],0),1)</f>
        <v>#N/A</v>
      </c>
      <c r="C528" s="295"/>
      <c r="D528" t="e">
        <f>Table1323[[#This Row],[Site ID]]&amp;"-"&amp;Table1323[[#This Row],[Site Name]]</f>
        <v>#N/A</v>
      </c>
      <c r="E528" s="296"/>
      <c r="G528" s="297"/>
      <c r="H528" s="297"/>
      <c r="I528" s="18"/>
      <c r="J528" s="18"/>
      <c r="K528" s="18"/>
      <c r="L528" s="18"/>
      <c r="N528" s="273">
        <f>INDEX(Table12[],MATCH(Table11[[#This Row],[Site ID]],Table12[[#Data],[Site ID]],0),MATCH(Table11[[#Headers],[Area]],Table12[#Headers],0))</f>
        <v>2</v>
      </c>
    </row>
    <row r="529" spans="2:14" ht="14.5" x14ac:dyDescent="0.35">
      <c r="B529" t="e">
        <f>INDEX(Table12[Site Name],MATCH('2025'!C529,Table12[Site ID],0),1)</f>
        <v>#N/A</v>
      </c>
      <c r="C529" s="295"/>
      <c r="D529" t="e">
        <f>Table1323[[#This Row],[Site ID]]&amp;"-"&amp;Table1323[[#This Row],[Site Name]]</f>
        <v>#N/A</v>
      </c>
      <c r="E529" s="296"/>
      <c r="G529" s="297"/>
      <c r="H529" s="297"/>
      <c r="I529" s="18"/>
      <c r="J529" s="18"/>
      <c r="K529" s="18"/>
      <c r="L529" s="18"/>
      <c r="N529" s="273">
        <f>INDEX(Table12[],MATCH(Table11[[#This Row],[Site ID]],Table12[[#Data],[Site ID]],0),MATCH(Table11[[#Headers],[Area]],Table12[#Headers],0))</f>
        <v>2</v>
      </c>
    </row>
    <row r="530" spans="2:14" ht="14.5" x14ac:dyDescent="0.35">
      <c r="B530" t="e">
        <f>INDEX(Table12[Site Name],MATCH('2025'!C530,Table12[Site ID],0),1)</f>
        <v>#N/A</v>
      </c>
      <c r="C530" s="295"/>
      <c r="D530" t="e">
        <f>Table1323[[#This Row],[Site ID]]&amp;"-"&amp;Table1323[[#This Row],[Site Name]]</f>
        <v>#N/A</v>
      </c>
      <c r="E530" s="296"/>
      <c r="G530" s="297"/>
      <c r="H530" s="297"/>
      <c r="I530" s="18"/>
      <c r="J530" s="18"/>
      <c r="K530" s="18"/>
      <c r="L530" s="18"/>
      <c r="N530" s="273">
        <f>INDEX(Table12[],MATCH(Table11[[#This Row],[Site ID]],Table12[[#Data],[Site ID]],0),MATCH(Table11[[#Headers],[Area]],Table12[#Headers],0))</f>
        <v>2</v>
      </c>
    </row>
    <row r="531" spans="2:14" ht="14.5" x14ac:dyDescent="0.35">
      <c r="B531" t="e">
        <f>INDEX(Table12[Site Name],MATCH('2025'!C531,Table12[Site ID],0),1)</f>
        <v>#N/A</v>
      </c>
      <c r="C531" s="295"/>
      <c r="D531" t="e">
        <f>Table1323[[#This Row],[Site ID]]&amp;"-"&amp;Table1323[[#This Row],[Site Name]]</f>
        <v>#N/A</v>
      </c>
      <c r="E531" s="296"/>
      <c r="G531" s="297"/>
      <c r="H531" s="297"/>
      <c r="I531" s="18"/>
      <c r="J531" s="18"/>
      <c r="K531" s="18"/>
      <c r="L531" s="18"/>
      <c r="N531" s="273">
        <f>INDEX(Table12[],MATCH(Table11[[#This Row],[Site ID]],Table12[[#Data],[Site ID]],0),MATCH(Table11[[#Headers],[Area]],Table12[#Headers],0))</f>
        <v>2</v>
      </c>
    </row>
    <row r="532" spans="2:14" ht="14.5" x14ac:dyDescent="0.35">
      <c r="B532" t="e">
        <f>INDEX(Table12[Site Name],MATCH('2025'!C532,Table12[Site ID],0),1)</f>
        <v>#N/A</v>
      </c>
      <c r="C532" s="295"/>
      <c r="D532" t="e">
        <f>Table1323[[#This Row],[Site ID]]&amp;"-"&amp;Table1323[[#This Row],[Site Name]]</f>
        <v>#N/A</v>
      </c>
      <c r="E532" s="296"/>
      <c r="G532" s="297"/>
      <c r="H532" s="297"/>
      <c r="I532" s="18"/>
      <c r="J532" s="18"/>
      <c r="K532" s="18"/>
      <c r="L532" s="18"/>
      <c r="N532" s="273">
        <f>INDEX(Table12[],MATCH(Table11[[#This Row],[Site ID]],Table12[[#Data],[Site ID]],0),MATCH(Table11[[#Headers],[Area]],Table12[#Headers],0))</f>
        <v>2</v>
      </c>
    </row>
    <row r="533" spans="2:14" ht="14.5" x14ac:dyDescent="0.35">
      <c r="B533" t="e">
        <f>INDEX(Table12[Site Name],MATCH('2025'!C533,Table12[Site ID],0),1)</f>
        <v>#N/A</v>
      </c>
      <c r="C533" s="295"/>
      <c r="D533" t="e">
        <f>Table1323[[#This Row],[Site ID]]&amp;"-"&amp;Table1323[[#This Row],[Site Name]]</f>
        <v>#N/A</v>
      </c>
      <c r="E533" s="296"/>
      <c r="G533" s="297"/>
      <c r="H533" s="297"/>
      <c r="I533" s="18"/>
      <c r="J533" s="18"/>
      <c r="K533" s="18"/>
      <c r="L533" s="18"/>
      <c r="N533" s="273">
        <f>INDEX(Table12[],MATCH(Table11[[#This Row],[Site ID]],Table12[[#Data],[Site ID]],0),MATCH(Table11[[#Headers],[Area]],Table12[#Headers],0))</f>
        <v>2</v>
      </c>
    </row>
    <row r="534" spans="2:14" ht="14.5" x14ac:dyDescent="0.35">
      <c r="B534" t="e">
        <f>INDEX(Table12[Site Name],MATCH('2025'!C534,Table12[Site ID],0),1)</f>
        <v>#N/A</v>
      </c>
      <c r="C534" s="295"/>
      <c r="D534" t="e">
        <f>Table1323[[#This Row],[Site ID]]&amp;"-"&amp;Table1323[[#This Row],[Site Name]]</f>
        <v>#N/A</v>
      </c>
      <c r="E534" s="296"/>
      <c r="G534" s="297"/>
      <c r="H534" s="297"/>
      <c r="I534" s="18"/>
      <c r="J534" s="18"/>
      <c r="K534" s="18"/>
      <c r="L534" s="18"/>
      <c r="N534" s="273">
        <f>INDEX(Table12[],MATCH(Table11[[#This Row],[Site ID]],Table12[[#Data],[Site ID]],0),MATCH(Table11[[#Headers],[Area]],Table12[#Headers],0))</f>
        <v>2</v>
      </c>
    </row>
    <row r="535" spans="2:14" ht="14.5" x14ac:dyDescent="0.35">
      <c r="B535" t="e">
        <f>INDEX(Table12[Site Name],MATCH('2025'!C535,Table12[Site ID],0),1)</f>
        <v>#N/A</v>
      </c>
      <c r="C535" s="295"/>
      <c r="D535" t="e">
        <f>Table1323[[#This Row],[Site ID]]&amp;"-"&amp;Table1323[[#This Row],[Site Name]]</f>
        <v>#N/A</v>
      </c>
      <c r="E535" s="296"/>
      <c r="G535" s="297"/>
      <c r="H535" s="297"/>
      <c r="I535" s="18"/>
      <c r="J535" s="18"/>
      <c r="K535" s="18"/>
      <c r="L535" s="18"/>
      <c r="N535" s="273">
        <f>INDEX(Table12[],MATCH(Table11[[#This Row],[Site ID]],Table12[[#Data],[Site ID]],0),MATCH(Table11[[#Headers],[Area]],Table12[#Headers],0))</f>
        <v>2</v>
      </c>
    </row>
    <row r="536" spans="2:14" ht="14.5" x14ac:dyDescent="0.35">
      <c r="B536" t="e">
        <f>INDEX(Table12[Site Name],MATCH('2025'!C536,Table12[Site ID],0),1)</f>
        <v>#N/A</v>
      </c>
      <c r="C536" s="295"/>
      <c r="D536" t="e">
        <f>Table1323[[#This Row],[Site ID]]&amp;"-"&amp;Table1323[[#This Row],[Site Name]]</f>
        <v>#N/A</v>
      </c>
      <c r="E536" s="296"/>
      <c r="G536" s="297"/>
      <c r="H536" s="297"/>
      <c r="I536" s="18"/>
      <c r="J536" s="18"/>
      <c r="K536" s="18"/>
      <c r="L536" s="18"/>
      <c r="N536" s="273">
        <f>INDEX(Table12[],MATCH(Table11[[#This Row],[Site ID]],Table12[[#Data],[Site ID]],0),MATCH(Table11[[#Headers],[Area]],Table12[#Headers],0))</f>
        <v>2</v>
      </c>
    </row>
    <row r="537" spans="2:14" ht="14.5" x14ac:dyDescent="0.35">
      <c r="B537" t="e">
        <f>INDEX(Table12[Site Name],MATCH('2025'!C537,Table12[Site ID],0),1)</f>
        <v>#N/A</v>
      </c>
      <c r="C537" s="295"/>
      <c r="D537" t="e">
        <f>Table1323[[#This Row],[Site ID]]&amp;"-"&amp;Table1323[[#This Row],[Site Name]]</f>
        <v>#N/A</v>
      </c>
      <c r="E537" s="296"/>
      <c r="G537" s="297"/>
      <c r="H537" s="297"/>
      <c r="I537" s="18"/>
      <c r="J537" s="18"/>
      <c r="K537" s="18"/>
      <c r="L537" s="18"/>
      <c r="N537" s="273">
        <f>INDEX(Table12[],MATCH(Table11[[#This Row],[Site ID]],Table12[[#Data],[Site ID]],0),MATCH(Table11[[#Headers],[Area]],Table12[#Headers],0))</f>
        <v>3</v>
      </c>
    </row>
    <row r="538" spans="2:14" ht="14.5" x14ac:dyDescent="0.35">
      <c r="B538" t="e">
        <f>INDEX(Table12[Site Name],MATCH('2025'!C538,Table12[Site ID],0),1)</f>
        <v>#N/A</v>
      </c>
      <c r="C538" s="295"/>
      <c r="D538" t="e">
        <f>Table1323[[#This Row],[Site ID]]&amp;"-"&amp;Table1323[[#This Row],[Site Name]]</f>
        <v>#N/A</v>
      </c>
      <c r="E538" s="296"/>
      <c r="G538" s="297"/>
      <c r="H538" s="297"/>
      <c r="I538" s="18"/>
      <c r="J538" s="18"/>
      <c r="K538" s="18"/>
      <c r="L538" s="18"/>
      <c r="N538" s="273">
        <f>INDEX(Table12[],MATCH(Table11[[#This Row],[Site ID]],Table12[[#Data],[Site ID]],0),MATCH(Table11[[#Headers],[Area]],Table12[#Headers],0))</f>
        <v>3</v>
      </c>
    </row>
    <row r="539" spans="2:14" ht="14.5" x14ac:dyDescent="0.35">
      <c r="B539" t="e">
        <f>INDEX(Table12[Site Name],MATCH('2025'!C539,Table12[Site ID],0),1)</f>
        <v>#N/A</v>
      </c>
      <c r="C539" s="295"/>
      <c r="D539" t="e">
        <f>Table1323[[#This Row],[Site ID]]&amp;"-"&amp;Table1323[[#This Row],[Site Name]]</f>
        <v>#N/A</v>
      </c>
      <c r="E539" s="296"/>
      <c r="G539" s="297"/>
      <c r="H539" s="297"/>
      <c r="I539" s="18"/>
      <c r="J539" s="18"/>
      <c r="K539" s="18"/>
      <c r="L539" s="18"/>
      <c r="N539" s="273">
        <f>INDEX(Table12[],MATCH(Table11[[#This Row],[Site ID]],Table12[[#Data],[Site ID]],0),MATCH(Table11[[#Headers],[Area]],Table12[#Headers],0))</f>
        <v>3</v>
      </c>
    </row>
    <row r="540" spans="2:14" ht="14.5" x14ac:dyDescent="0.35">
      <c r="B540" t="e">
        <f>INDEX(Table12[Site Name],MATCH('2025'!C540,Table12[Site ID],0),1)</f>
        <v>#N/A</v>
      </c>
      <c r="C540" s="295"/>
      <c r="D540" t="e">
        <f>Table1323[[#This Row],[Site ID]]&amp;"-"&amp;Table1323[[#This Row],[Site Name]]</f>
        <v>#N/A</v>
      </c>
      <c r="E540" s="296"/>
      <c r="G540" s="297"/>
      <c r="H540" s="297"/>
      <c r="I540" s="18"/>
      <c r="J540" s="18"/>
      <c r="K540" s="18"/>
      <c r="L540" s="18"/>
      <c r="N540" s="273">
        <f>INDEX(Table12[],MATCH(Table11[[#This Row],[Site ID]],Table12[[#Data],[Site ID]],0),MATCH(Table11[[#Headers],[Area]],Table12[#Headers],0))</f>
        <v>4</v>
      </c>
    </row>
    <row r="541" spans="2:14" ht="14.5" x14ac:dyDescent="0.35">
      <c r="B541" t="e">
        <f>INDEX(Table12[Site Name],MATCH('2025'!C541,Table12[Site ID],0),1)</f>
        <v>#N/A</v>
      </c>
      <c r="C541" s="295"/>
      <c r="D541" t="e">
        <f>Table1323[[#This Row],[Site ID]]&amp;"-"&amp;Table1323[[#This Row],[Site Name]]</f>
        <v>#N/A</v>
      </c>
      <c r="E541" s="296"/>
      <c r="G541" s="297"/>
      <c r="H541" s="297"/>
      <c r="I541" s="18"/>
      <c r="J541" s="18"/>
      <c r="K541" s="18"/>
      <c r="L541" s="18"/>
      <c r="N541" s="273">
        <f>INDEX(Table12[],MATCH(Table11[[#This Row],[Site ID]],Table12[[#Data],[Site ID]],0),MATCH(Table11[[#Headers],[Area]],Table12[#Headers],0))</f>
        <v>4</v>
      </c>
    </row>
    <row r="542" spans="2:14" ht="14.5" x14ac:dyDescent="0.35">
      <c r="B542" t="e">
        <f>INDEX(Table12[Site Name],MATCH('2025'!C542,Table12[Site ID],0),1)</f>
        <v>#N/A</v>
      </c>
      <c r="C542" s="295"/>
      <c r="D542" t="e">
        <f>Table1323[[#This Row],[Site ID]]&amp;"-"&amp;Table1323[[#This Row],[Site Name]]</f>
        <v>#N/A</v>
      </c>
      <c r="E542" s="296"/>
      <c r="G542" s="297"/>
      <c r="H542" s="297"/>
      <c r="I542" s="18"/>
      <c r="J542" s="18"/>
      <c r="K542" s="18"/>
      <c r="L542" s="18"/>
      <c r="N542" s="273">
        <f>INDEX(Table12[],MATCH(Table11[[#This Row],[Site ID]],Table12[[#Data],[Site ID]],0),MATCH(Table11[[#Headers],[Area]],Table12[#Headers],0))</f>
        <v>4</v>
      </c>
    </row>
    <row r="543" spans="2:14" ht="14.5" x14ac:dyDescent="0.35">
      <c r="B543" t="e">
        <f>INDEX(Table12[Site Name],MATCH('2025'!C543,Table12[Site ID],0),1)</f>
        <v>#N/A</v>
      </c>
      <c r="C543" s="295"/>
      <c r="D543" t="e">
        <f>Table1323[[#This Row],[Site ID]]&amp;"-"&amp;Table1323[[#This Row],[Site Name]]</f>
        <v>#N/A</v>
      </c>
      <c r="E543" s="296"/>
      <c r="G543" s="297"/>
      <c r="H543" s="297"/>
      <c r="I543" s="18"/>
      <c r="J543" s="18"/>
      <c r="K543" s="18"/>
      <c r="L543" s="18"/>
      <c r="N543" s="273">
        <f>INDEX(Table12[],MATCH(Table11[[#This Row],[Site ID]],Table12[[#Data],[Site ID]],0),MATCH(Table11[[#Headers],[Area]],Table12[#Headers],0))</f>
        <v>5</v>
      </c>
    </row>
    <row r="544" spans="2:14" ht="14.5" x14ac:dyDescent="0.35">
      <c r="B544" t="e">
        <f>INDEX(Table12[Site Name],MATCH('2025'!C544,Table12[Site ID],0),1)</f>
        <v>#N/A</v>
      </c>
      <c r="C544" s="295"/>
      <c r="D544" t="e">
        <f>Table1323[[#This Row],[Site ID]]&amp;"-"&amp;Table1323[[#This Row],[Site Name]]</f>
        <v>#N/A</v>
      </c>
      <c r="E544" s="296"/>
      <c r="G544" s="297"/>
      <c r="H544" s="297"/>
      <c r="I544" s="18"/>
      <c r="J544" s="18"/>
      <c r="K544" s="18"/>
      <c r="L544" s="18"/>
      <c r="N544" s="273">
        <f>INDEX(Table12[],MATCH(Table11[[#This Row],[Site ID]],Table12[[#Data],[Site ID]],0),MATCH(Table11[[#Headers],[Area]],Table12[#Headers],0))</f>
        <v>5</v>
      </c>
    </row>
    <row r="545" spans="2:14" ht="14.5" x14ac:dyDescent="0.35">
      <c r="B545" t="e">
        <f>INDEX(Table12[Site Name],MATCH('2025'!C545,Table12[Site ID],0),1)</f>
        <v>#N/A</v>
      </c>
      <c r="C545" s="295"/>
      <c r="D545" t="e">
        <f>Table1323[[#This Row],[Site ID]]&amp;"-"&amp;Table1323[[#This Row],[Site Name]]</f>
        <v>#N/A</v>
      </c>
      <c r="E545" s="296"/>
      <c r="G545" s="297"/>
      <c r="H545" s="297"/>
      <c r="I545" s="18"/>
      <c r="J545" s="18"/>
      <c r="K545" s="18"/>
      <c r="L545" s="18"/>
      <c r="N545" s="273">
        <f>INDEX(Table12[],MATCH(Table11[[#This Row],[Site ID]],Table12[[#Data],[Site ID]],0),MATCH(Table11[[#Headers],[Area]],Table12[#Headers],0))</f>
        <v>5</v>
      </c>
    </row>
    <row r="546" spans="2:14" ht="14.5" x14ac:dyDescent="0.35">
      <c r="B546" t="e">
        <f>INDEX(Table12[Site Name],MATCH('2025'!C546,Table12[Site ID],0),1)</f>
        <v>#N/A</v>
      </c>
      <c r="C546" s="295"/>
      <c r="D546" t="e">
        <f>Table1323[[#This Row],[Site ID]]&amp;"-"&amp;Table1323[[#This Row],[Site Name]]</f>
        <v>#N/A</v>
      </c>
      <c r="E546" s="296"/>
      <c r="G546" s="297"/>
      <c r="H546" s="297"/>
      <c r="I546" s="18"/>
      <c r="J546" s="18"/>
      <c r="K546" s="18"/>
      <c r="L546" s="18"/>
      <c r="N546" s="273">
        <f>INDEX(Table12[],MATCH(Table11[[#This Row],[Site ID]],Table12[[#Data],[Site ID]],0),MATCH(Table11[[#Headers],[Area]],Table12[#Headers],0))</f>
        <v>5</v>
      </c>
    </row>
    <row r="547" spans="2:14" ht="14.5" x14ac:dyDescent="0.35">
      <c r="B547" t="e">
        <f>INDEX(Table12[Site Name],MATCH('2025'!C547,Table12[Site ID],0),1)</f>
        <v>#N/A</v>
      </c>
      <c r="C547" s="295"/>
      <c r="D547" t="e">
        <f>Table1323[[#This Row],[Site ID]]&amp;"-"&amp;Table1323[[#This Row],[Site Name]]</f>
        <v>#N/A</v>
      </c>
      <c r="E547" s="296"/>
      <c r="G547" s="297"/>
      <c r="H547" s="297"/>
      <c r="I547" s="18"/>
      <c r="J547" s="18"/>
      <c r="K547" s="18"/>
      <c r="L547" s="18"/>
      <c r="N547" s="273">
        <f>INDEX(Table12[],MATCH(Table11[[#This Row],[Site ID]],Table12[[#Data],[Site ID]],0),MATCH(Table11[[#Headers],[Area]],Table12[#Headers],0))</f>
        <v>5</v>
      </c>
    </row>
    <row r="548" spans="2:14" ht="14.5" x14ac:dyDescent="0.35">
      <c r="B548" t="e">
        <f>INDEX(Table12[Site Name],MATCH('2025'!C548,Table12[Site ID],0),1)</f>
        <v>#N/A</v>
      </c>
      <c r="C548" s="295"/>
      <c r="D548" t="e">
        <f>Table1323[[#This Row],[Site ID]]&amp;"-"&amp;Table1323[[#This Row],[Site Name]]</f>
        <v>#N/A</v>
      </c>
      <c r="E548" s="296"/>
      <c r="G548" s="297"/>
      <c r="H548" s="297"/>
      <c r="I548" s="18"/>
      <c r="J548" s="18"/>
      <c r="K548" s="18"/>
      <c r="L548" s="18"/>
      <c r="N548" s="273">
        <f>INDEX(Table12[],MATCH(Table11[[#This Row],[Site ID]],Table12[[#Data],[Site ID]],0),MATCH(Table11[[#Headers],[Area]],Table12[#Headers],0))</f>
        <v>5</v>
      </c>
    </row>
    <row r="549" spans="2:14" ht="14.5" x14ac:dyDescent="0.35">
      <c r="B549" t="e">
        <f>INDEX(Table12[Site Name],MATCH('2025'!C549,Table12[Site ID],0),1)</f>
        <v>#N/A</v>
      </c>
      <c r="C549" s="295"/>
      <c r="D549" t="e">
        <f>Table1323[[#This Row],[Site ID]]&amp;"-"&amp;Table1323[[#This Row],[Site Name]]</f>
        <v>#N/A</v>
      </c>
      <c r="E549" s="296"/>
      <c r="G549" s="297"/>
      <c r="H549" s="297"/>
      <c r="I549" s="18"/>
      <c r="J549" s="18"/>
      <c r="K549" s="18"/>
      <c r="L549" s="18"/>
      <c r="N549" s="273">
        <f>INDEX(Table12[],MATCH(Table11[[#This Row],[Site ID]],Table12[[#Data],[Site ID]],0),MATCH(Table11[[#Headers],[Area]],Table12[#Headers],0))</f>
        <v>5</v>
      </c>
    </row>
    <row r="550" spans="2:14" ht="14.5" x14ac:dyDescent="0.35">
      <c r="B550" t="e">
        <f>INDEX(Table12[Site Name],MATCH('2025'!C550,Table12[Site ID],0),1)</f>
        <v>#N/A</v>
      </c>
      <c r="C550" s="295"/>
      <c r="D550" t="e">
        <f>Table1323[[#This Row],[Site ID]]&amp;"-"&amp;Table1323[[#This Row],[Site Name]]</f>
        <v>#N/A</v>
      </c>
      <c r="E550" s="296"/>
      <c r="G550" s="297"/>
      <c r="H550" s="297"/>
      <c r="I550" s="18"/>
      <c r="J550" s="18"/>
      <c r="K550" s="18"/>
      <c r="L550" s="18"/>
      <c r="N550" s="273">
        <f>INDEX(Table12[],MATCH(Table11[[#This Row],[Site ID]],Table12[[#Data],[Site ID]],0),MATCH(Table11[[#Headers],[Area]],Table12[#Headers],0))</f>
        <v>5</v>
      </c>
    </row>
    <row r="551" spans="2:14" ht="14.5" x14ac:dyDescent="0.35">
      <c r="B551" t="e">
        <f>INDEX(Table12[Site Name],MATCH('2025'!C551,Table12[Site ID],0),1)</f>
        <v>#N/A</v>
      </c>
      <c r="C551" s="295"/>
      <c r="D551" t="e">
        <f>Table1323[[#This Row],[Site ID]]&amp;"-"&amp;Table1323[[#This Row],[Site Name]]</f>
        <v>#N/A</v>
      </c>
      <c r="E551" s="296"/>
      <c r="G551" s="297"/>
      <c r="H551" s="297"/>
      <c r="I551" s="18"/>
      <c r="J551" s="18"/>
      <c r="K551" s="18"/>
      <c r="L551" s="18"/>
      <c r="N551" s="273">
        <f>INDEX(Table12[],MATCH(Table11[[#This Row],[Site ID]],Table12[[#Data],[Site ID]],0),MATCH(Table11[[#Headers],[Area]],Table12[#Headers],0))</f>
        <v>5</v>
      </c>
    </row>
    <row r="552" spans="2:14" ht="14.5" x14ac:dyDescent="0.35">
      <c r="B552" t="e">
        <f>INDEX(Table12[Site Name],MATCH('2025'!C552,Table12[Site ID],0),1)</f>
        <v>#N/A</v>
      </c>
      <c r="C552" s="295"/>
      <c r="D552" t="e">
        <f>Table1323[[#This Row],[Site ID]]&amp;"-"&amp;Table1323[[#This Row],[Site Name]]</f>
        <v>#N/A</v>
      </c>
      <c r="E552" s="296"/>
      <c r="G552" s="297"/>
      <c r="H552" s="297"/>
      <c r="I552" s="18"/>
      <c r="J552" s="18"/>
      <c r="K552" s="18"/>
      <c r="L552" s="18"/>
      <c r="N552" s="273">
        <f>INDEX(Table12[],MATCH(Table11[[#This Row],[Site ID]],Table12[[#Data],[Site ID]],0),MATCH(Table11[[#Headers],[Area]],Table12[#Headers],0))</f>
        <v>5</v>
      </c>
    </row>
    <row r="553" spans="2:14" ht="14.5" x14ac:dyDescent="0.35">
      <c r="B553" t="e">
        <f>INDEX(Table12[Site Name],MATCH('2025'!C553,Table12[Site ID],0),1)</f>
        <v>#N/A</v>
      </c>
      <c r="C553" s="295"/>
      <c r="D553" t="e">
        <f>Table1323[[#This Row],[Site ID]]&amp;"-"&amp;Table1323[[#This Row],[Site Name]]</f>
        <v>#N/A</v>
      </c>
      <c r="E553" s="296"/>
      <c r="G553" s="297"/>
      <c r="H553" s="297"/>
      <c r="I553" s="18"/>
      <c r="J553" s="18"/>
      <c r="K553" s="18"/>
      <c r="L553" s="18"/>
      <c r="N553" s="273">
        <f>INDEX(Table12[],MATCH(Table11[[#This Row],[Site ID]],Table12[[#Data],[Site ID]],0),MATCH(Table11[[#Headers],[Area]],Table12[#Headers],0))</f>
        <v>5</v>
      </c>
    </row>
    <row r="554" spans="2:14" ht="14.5" x14ac:dyDescent="0.35">
      <c r="B554" t="e">
        <f>INDEX(Table12[Site Name],MATCH('2025'!C554,Table12[Site ID],0),1)</f>
        <v>#N/A</v>
      </c>
      <c r="C554" s="295"/>
      <c r="D554" t="e">
        <f>Table1323[[#This Row],[Site ID]]&amp;"-"&amp;Table1323[[#This Row],[Site Name]]</f>
        <v>#N/A</v>
      </c>
      <c r="E554" s="296"/>
      <c r="G554" s="297"/>
      <c r="H554" s="297"/>
      <c r="I554" s="18"/>
      <c r="J554" s="18"/>
      <c r="K554" s="18"/>
      <c r="L554" s="18"/>
      <c r="N554" s="273">
        <f>INDEX(Table12[],MATCH(Table11[[#This Row],[Site ID]],Table12[[#Data],[Site ID]],0),MATCH(Table11[[#Headers],[Area]],Table12[#Headers],0))</f>
        <v>5</v>
      </c>
    </row>
    <row r="555" spans="2:14" ht="14.5" x14ac:dyDescent="0.35">
      <c r="B555" t="e">
        <f>INDEX(Table12[Site Name],MATCH('2025'!C555,Table12[Site ID],0),1)</f>
        <v>#N/A</v>
      </c>
      <c r="C555" s="295"/>
      <c r="D555" t="e">
        <f>Table1323[[#This Row],[Site ID]]&amp;"-"&amp;Table1323[[#This Row],[Site Name]]</f>
        <v>#N/A</v>
      </c>
      <c r="E555" s="296"/>
      <c r="G555" s="297"/>
      <c r="H555" s="297"/>
      <c r="I555" s="18"/>
      <c r="J555" s="18"/>
      <c r="K555" s="18"/>
      <c r="L555" s="18"/>
      <c r="N555" s="273">
        <f>INDEX(Table12[],MATCH(Table11[[#This Row],[Site ID]],Table12[[#Data],[Site ID]],0),MATCH(Table11[[#Headers],[Area]],Table12[#Headers],0))</f>
        <v>5</v>
      </c>
    </row>
    <row r="556" spans="2:14" ht="14.5" x14ac:dyDescent="0.35">
      <c r="B556" t="e">
        <f>INDEX(Table12[Site Name],MATCH('2025'!C556,Table12[Site ID],0),1)</f>
        <v>#N/A</v>
      </c>
      <c r="C556" s="295"/>
      <c r="D556" t="e">
        <f>Table1323[[#This Row],[Site ID]]&amp;"-"&amp;Table1323[[#This Row],[Site Name]]</f>
        <v>#N/A</v>
      </c>
      <c r="E556" s="296"/>
      <c r="G556" s="297"/>
      <c r="H556" s="297"/>
      <c r="I556" s="18"/>
      <c r="J556" s="18"/>
      <c r="K556" s="18"/>
      <c r="L556" s="18"/>
      <c r="N556" s="273">
        <f>INDEX(Table12[],MATCH(Table11[[#This Row],[Site ID]],Table12[[#Data],[Site ID]],0),MATCH(Table11[[#Headers],[Area]],Table12[#Headers],0))</f>
        <v>6</v>
      </c>
    </row>
    <row r="557" spans="2:14" ht="14.5" x14ac:dyDescent="0.35">
      <c r="B557" t="e">
        <f>INDEX(Table12[Site Name],MATCH('2025'!C557,Table12[Site ID],0),1)</f>
        <v>#N/A</v>
      </c>
      <c r="C557" s="295"/>
      <c r="D557" t="e">
        <f>Table1323[[#This Row],[Site ID]]&amp;"-"&amp;Table1323[[#This Row],[Site Name]]</f>
        <v>#N/A</v>
      </c>
      <c r="E557" s="296"/>
      <c r="G557" s="297"/>
      <c r="H557" s="297"/>
      <c r="I557" s="18"/>
      <c r="J557" s="18"/>
      <c r="K557" s="18"/>
      <c r="L557" s="18"/>
      <c r="N557" s="273">
        <f>INDEX(Table12[],MATCH(Table11[[#This Row],[Site ID]],Table12[[#Data],[Site ID]],0),MATCH(Table11[[#Headers],[Area]],Table12[#Headers],0))</f>
        <v>6</v>
      </c>
    </row>
    <row r="558" spans="2:14" ht="14.5" x14ac:dyDescent="0.35">
      <c r="B558" t="e">
        <f>INDEX(Table12[Site Name],MATCH('2025'!C558,Table12[Site ID],0),1)</f>
        <v>#N/A</v>
      </c>
      <c r="C558" s="295"/>
      <c r="D558" t="e">
        <f>Table1323[[#This Row],[Site ID]]&amp;"-"&amp;Table1323[[#This Row],[Site Name]]</f>
        <v>#N/A</v>
      </c>
      <c r="E558" s="296"/>
      <c r="G558" s="297"/>
      <c r="H558" s="297"/>
      <c r="I558" s="18"/>
      <c r="J558" s="18"/>
      <c r="K558" s="18"/>
      <c r="L558" s="18"/>
      <c r="N558" s="273">
        <f>INDEX(Table12[],MATCH(Table11[[#This Row],[Site ID]],Table12[[#Data],[Site ID]],0),MATCH(Table11[[#Headers],[Area]],Table12[#Headers],0))</f>
        <v>6</v>
      </c>
    </row>
    <row r="559" spans="2:14" ht="14.5" x14ac:dyDescent="0.35">
      <c r="B559" t="e">
        <f>INDEX(Table12[Site Name],MATCH('2025'!C559,Table12[Site ID],0),1)</f>
        <v>#N/A</v>
      </c>
      <c r="C559" s="295"/>
      <c r="D559" t="e">
        <f>Table1323[[#This Row],[Site ID]]&amp;"-"&amp;Table1323[[#This Row],[Site Name]]</f>
        <v>#N/A</v>
      </c>
      <c r="E559" s="296"/>
      <c r="G559" s="297"/>
      <c r="H559" s="297"/>
      <c r="I559" s="18"/>
      <c r="J559" s="18"/>
      <c r="K559" s="18"/>
      <c r="L559" s="18"/>
      <c r="N559" s="273">
        <f>INDEX(Table12[],MATCH(Table11[[#This Row],[Site ID]],Table12[[#Data],[Site ID]],0),MATCH(Table11[[#Headers],[Area]],Table12[#Headers],0))</f>
        <v>6</v>
      </c>
    </row>
    <row r="560" spans="2:14" ht="14.5" x14ac:dyDescent="0.35">
      <c r="B560" t="e">
        <f>INDEX(Table12[Site Name],MATCH('2025'!C560,Table12[Site ID],0),1)</f>
        <v>#N/A</v>
      </c>
      <c r="C560" s="295"/>
      <c r="D560" t="e">
        <f>Table1323[[#This Row],[Site ID]]&amp;"-"&amp;Table1323[[#This Row],[Site Name]]</f>
        <v>#N/A</v>
      </c>
      <c r="E560" s="296"/>
      <c r="G560" s="297"/>
      <c r="H560" s="297"/>
      <c r="I560" s="18"/>
      <c r="J560" s="18"/>
      <c r="K560" s="18"/>
      <c r="L560" s="18"/>
      <c r="N560" s="273">
        <f>INDEX(Table12[],MATCH(Table11[[#This Row],[Site ID]],Table12[[#Data],[Site ID]],0),MATCH(Table11[[#Headers],[Area]],Table12[#Headers],0))</f>
        <v>6</v>
      </c>
    </row>
    <row r="561" spans="2:14" ht="14.5" x14ac:dyDescent="0.35">
      <c r="B561" t="e">
        <f>INDEX(Table12[Site Name],MATCH('2025'!C561,Table12[Site ID],0),1)</f>
        <v>#N/A</v>
      </c>
      <c r="C561" s="295"/>
      <c r="D561" t="e">
        <f>Table1323[[#This Row],[Site ID]]&amp;"-"&amp;Table1323[[#This Row],[Site Name]]</f>
        <v>#N/A</v>
      </c>
      <c r="E561" s="296"/>
      <c r="G561" s="297"/>
      <c r="H561" s="297"/>
      <c r="I561" s="18"/>
      <c r="J561" s="18"/>
      <c r="K561" s="18"/>
      <c r="L561" s="18"/>
      <c r="N561" s="273">
        <f>INDEX(Table12[],MATCH(Table11[[#This Row],[Site ID]],Table12[[#Data],[Site ID]],0),MATCH(Table11[[#Headers],[Area]],Table12[#Headers],0))</f>
        <v>6</v>
      </c>
    </row>
    <row r="562" spans="2:14" ht="14.5" x14ac:dyDescent="0.35">
      <c r="B562" t="e">
        <f>INDEX(Table12[Site Name],MATCH('2025'!C562,Table12[Site ID],0),1)</f>
        <v>#N/A</v>
      </c>
      <c r="C562" s="295"/>
      <c r="D562" t="e">
        <f>Table1323[[#This Row],[Site ID]]&amp;"-"&amp;Table1323[[#This Row],[Site Name]]</f>
        <v>#N/A</v>
      </c>
      <c r="E562" s="296"/>
      <c r="G562" s="297"/>
      <c r="H562" s="297"/>
      <c r="I562" s="18"/>
      <c r="J562" s="18"/>
      <c r="K562" s="18"/>
      <c r="L562" s="18"/>
      <c r="N562" s="273">
        <f>INDEX(Table12[],MATCH(Table11[[#This Row],[Site ID]],Table12[[#Data],[Site ID]],0),MATCH(Table11[[#Headers],[Area]],Table12[#Headers],0))</f>
        <v>6</v>
      </c>
    </row>
    <row r="563" spans="2:14" ht="14.5" x14ac:dyDescent="0.35">
      <c r="B563" t="e">
        <f>INDEX(Table12[Site Name],MATCH('2025'!C563,Table12[Site ID],0),1)</f>
        <v>#N/A</v>
      </c>
      <c r="C563" s="295"/>
      <c r="D563" t="e">
        <f>Table1323[[#This Row],[Site ID]]&amp;"-"&amp;Table1323[[#This Row],[Site Name]]</f>
        <v>#N/A</v>
      </c>
      <c r="E563" s="296"/>
      <c r="G563" s="297"/>
      <c r="H563" s="297"/>
      <c r="I563" s="18"/>
      <c r="J563" s="18"/>
      <c r="K563" s="18"/>
      <c r="L563" s="18"/>
      <c r="N563" s="273">
        <f>INDEX(Table12[],MATCH(Table11[[#This Row],[Site ID]],Table12[[#Data],[Site ID]],0),MATCH(Table11[[#Headers],[Area]],Table12[#Headers],0))</f>
        <v>6</v>
      </c>
    </row>
    <row r="564" spans="2:14" ht="14.5" x14ac:dyDescent="0.35">
      <c r="B564" t="e">
        <f>INDEX(Table12[Site Name],MATCH('2025'!C564,Table12[Site ID],0),1)</f>
        <v>#N/A</v>
      </c>
      <c r="C564" s="295"/>
      <c r="D564" t="e">
        <f>Table1323[[#This Row],[Site ID]]&amp;"-"&amp;Table1323[[#This Row],[Site Name]]</f>
        <v>#N/A</v>
      </c>
      <c r="E564" s="296"/>
      <c r="G564" s="297"/>
      <c r="H564" s="297"/>
      <c r="I564" s="18"/>
      <c r="J564" s="18"/>
      <c r="K564" s="18"/>
      <c r="L564" s="18"/>
      <c r="N564" s="273">
        <f>INDEX(Table12[],MATCH(Table11[[#This Row],[Site ID]],Table12[[#Data],[Site ID]],0),MATCH(Table11[[#Headers],[Area]],Table12[#Headers],0))</f>
        <v>6</v>
      </c>
    </row>
    <row r="565" spans="2:14" ht="14.5" x14ac:dyDescent="0.35">
      <c r="B565" t="e">
        <f>INDEX(Table12[Site Name],MATCH('2025'!C565,Table12[Site ID],0),1)</f>
        <v>#N/A</v>
      </c>
      <c r="C565" s="295"/>
      <c r="D565" t="e">
        <f>Table1323[[#This Row],[Site ID]]&amp;"-"&amp;Table1323[[#This Row],[Site Name]]</f>
        <v>#N/A</v>
      </c>
      <c r="E565" s="296"/>
      <c r="G565" s="297"/>
      <c r="H565" s="297"/>
      <c r="I565" s="18"/>
      <c r="J565" s="18"/>
      <c r="K565" s="18"/>
      <c r="L565" s="18"/>
      <c r="N565" s="273">
        <f>INDEX(Table12[],MATCH(Table11[[#This Row],[Site ID]],Table12[[#Data],[Site ID]],0),MATCH(Table11[[#Headers],[Area]],Table12[#Headers],0))</f>
        <v>6</v>
      </c>
    </row>
    <row r="566" spans="2:14" ht="14.5" x14ac:dyDescent="0.35">
      <c r="B566" t="e">
        <f>INDEX(Table12[Site Name],MATCH('2025'!C566,Table12[Site ID],0),1)</f>
        <v>#N/A</v>
      </c>
      <c r="C566" s="295"/>
      <c r="D566" t="e">
        <f>Table1323[[#This Row],[Site ID]]&amp;"-"&amp;Table1323[[#This Row],[Site Name]]</f>
        <v>#N/A</v>
      </c>
      <c r="E566" s="296"/>
      <c r="G566" s="297"/>
      <c r="H566" s="297"/>
      <c r="I566" s="18"/>
      <c r="J566" s="18"/>
      <c r="K566" s="18"/>
      <c r="L566" s="18"/>
      <c r="N566" s="273">
        <f>INDEX(Table12[],MATCH(Table11[[#This Row],[Site ID]],Table12[[#Data],[Site ID]],0),MATCH(Table11[[#Headers],[Area]],Table12[#Headers],0))</f>
        <v>6</v>
      </c>
    </row>
    <row r="567" spans="2:14" ht="14.5" x14ac:dyDescent="0.35">
      <c r="B567" t="e">
        <f>INDEX(Table12[Site Name],MATCH('2025'!C567,Table12[Site ID],0),1)</f>
        <v>#N/A</v>
      </c>
      <c r="C567" s="295"/>
      <c r="D567" t="e">
        <f>Table1323[[#This Row],[Site ID]]&amp;"-"&amp;Table1323[[#This Row],[Site Name]]</f>
        <v>#N/A</v>
      </c>
      <c r="E567" s="296"/>
      <c r="G567" s="297"/>
      <c r="H567" s="297"/>
      <c r="I567" s="18"/>
      <c r="J567" s="18"/>
      <c r="K567" s="18"/>
      <c r="L567" s="18"/>
      <c r="N567" s="273">
        <f>INDEX(Table12[],MATCH(Table11[[#This Row],[Site ID]],Table12[[#Data],[Site ID]],0),MATCH(Table11[[#Headers],[Area]],Table12[#Headers],0))</f>
        <v>6</v>
      </c>
    </row>
    <row r="568" spans="2:14" ht="14.5" x14ac:dyDescent="0.35">
      <c r="B568" t="e">
        <f>INDEX(Table12[Site Name],MATCH('2025'!C568,Table12[Site ID],0),1)</f>
        <v>#N/A</v>
      </c>
      <c r="C568" s="295"/>
      <c r="D568" t="e">
        <f>Table1323[[#This Row],[Site ID]]&amp;"-"&amp;Table1323[[#This Row],[Site Name]]</f>
        <v>#N/A</v>
      </c>
      <c r="E568" s="296"/>
      <c r="G568" s="297"/>
      <c r="H568" s="297"/>
      <c r="I568" s="18"/>
      <c r="J568" s="18"/>
      <c r="K568" s="18"/>
      <c r="L568" s="18"/>
      <c r="N568" s="273">
        <f>INDEX(Table12[],MATCH(Table11[[#This Row],[Site ID]],Table12[[#Data],[Site ID]],0),MATCH(Table11[[#Headers],[Area]],Table12[#Headers],0))</f>
        <v>6</v>
      </c>
    </row>
    <row r="569" spans="2:14" ht="14.5" x14ac:dyDescent="0.35">
      <c r="B569" t="e">
        <f>INDEX(Table12[Site Name],MATCH('2025'!C569,Table12[Site ID],0),1)</f>
        <v>#N/A</v>
      </c>
      <c r="C569" s="295"/>
      <c r="D569" t="e">
        <f>Table1323[[#This Row],[Site ID]]&amp;"-"&amp;Table1323[[#This Row],[Site Name]]</f>
        <v>#N/A</v>
      </c>
      <c r="E569" s="296"/>
      <c r="G569" s="297"/>
      <c r="H569" s="297"/>
      <c r="I569" s="18"/>
      <c r="J569" s="18"/>
      <c r="K569" s="18"/>
      <c r="L569" s="18"/>
      <c r="N569" s="273">
        <f>INDEX(Table12[],MATCH(Table11[[#This Row],[Site ID]],Table12[[#Data],[Site ID]],0),MATCH(Table11[[#Headers],[Area]],Table12[#Headers],0))</f>
        <v>6</v>
      </c>
    </row>
    <row r="570" spans="2:14" ht="14.5" x14ac:dyDescent="0.35">
      <c r="B570" t="e">
        <f>INDEX(Table12[Site Name],MATCH('2025'!C570,Table12[Site ID],0),1)</f>
        <v>#N/A</v>
      </c>
      <c r="C570" s="295"/>
      <c r="D570" t="e">
        <f>Table1323[[#This Row],[Site ID]]&amp;"-"&amp;Table1323[[#This Row],[Site Name]]</f>
        <v>#N/A</v>
      </c>
      <c r="E570" s="296"/>
      <c r="G570" s="297"/>
      <c r="H570" s="297"/>
      <c r="I570" s="18"/>
      <c r="J570" s="18"/>
      <c r="K570" s="18"/>
      <c r="L570" s="18"/>
      <c r="N570" s="273">
        <f>INDEX(Table12[],MATCH(Table11[[#This Row],[Site ID]],Table12[[#Data],[Site ID]],0),MATCH(Table11[[#Headers],[Area]],Table12[#Headers],0))</f>
        <v>7</v>
      </c>
    </row>
    <row r="571" spans="2:14" ht="14.5" x14ac:dyDescent="0.35">
      <c r="B571" t="e">
        <f>INDEX(Table12[Site Name],MATCH('2025'!C571,Table12[Site ID],0),1)</f>
        <v>#N/A</v>
      </c>
      <c r="C571" s="295"/>
      <c r="D571" t="e">
        <f>Table1323[[#This Row],[Site ID]]&amp;"-"&amp;Table1323[[#This Row],[Site Name]]</f>
        <v>#N/A</v>
      </c>
      <c r="E571" s="296"/>
      <c r="G571" s="297"/>
      <c r="H571" s="297"/>
      <c r="I571" s="18"/>
      <c r="J571" s="18"/>
      <c r="K571" s="18"/>
      <c r="L571" s="18"/>
      <c r="N571" s="273">
        <f>INDEX(Table12[],MATCH(Table11[[#This Row],[Site ID]],Table12[[#Data],[Site ID]],0),MATCH(Table11[[#Headers],[Area]],Table12[#Headers],0))</f>
        <v>7</v>
      </c>
    </row>
    <row r="572" spans="2:14" ht="14.5" x14ac:dyDescent="0.35">
      <c r="B572" t="e">
        <f>INDEX(Table12[Site Name],MATCH('2025'!C572,Table12[Site ID],0),1)</f>
        <v>#N/A</v>
      </c>
      <c r="C572" s="295"/>
      <c r="D572" t="e">
        <f>Table1323[[#This Row],[Site ID]]&amp;"-"&amp;Table1323[[#This Row],[Site Name]]</f>
        <v>#N/A</v>
      </c>
      <c r="E572" s="296"/>
      <c r="G572" s="297"/>
      <c r="H572" s="297"/>
      <c r="I572" s="18"/>
      <c r="J572" s="18"/>
      <c r="K572" s="18"/>
      <c r="L572" s="18"/>
      <c r="N572" s="273">
        <f>INDEX(Table12[],MATCH(Table11[[#This Row],[Site ID]],Table12[[#Data],[Site ID]],0),MATCH(Table11[[#Headers],[Area]],Table12[#Headers],0))</f>
        <v>8</v>
      </c>
    </row>
    <row r="573" spans="2:14" ht="14.5" x14ac:dyDescent="0.35">
      <c r="B573" t="e">
        <f>INDEX(Table12[Site Name],MATCH('2025'!C573,Table12[Site ID],0),1)</f>
        <v>#N/A</v>
      </c>
      <c r="C573" s="295"/>
      <c r="D573" t="e">
        <f>Table1323[[#This Row],[Site ID]]&amp;"-"&amp;Table1323[[#This Row],[Site Name]]</f>
        <v>#N/A</v>
      </c>
      <c r="E573" s="296"/>
      <c r="G573" s="297"/>
      <c r="H573" s="297"/>
      <c r="I573" s="18"/>
      <c r="J573" s="18"/>
      <c r="K573" s="18"/>
      <c r="L573" s="18"/>
      <c r="N573" s="273">
        <f>INDEX(Table12[],MATCH(Table11[[#This Row],[Site ID]],Table12[[#Data],[Site ID]],0),MATCH(Table11[[#Headers],[Area]],Table12[#Headers],0))</f>
        <v>8</v>
      </c>
    </row>
    <row r="574" spans="2:14" ht="14.5" x14ac:dyDescent="0.35">
      <c r="B574" t="e">
        <f>INDEX(Table12[Site Name],MATCH('2025'!C574,Table12[Site ID],0),1)</f>
        <v>#N/A</v>
      </c>
      <c r="C574" s="295"/>
      <c r="D574" t="e">
        <f>Table1323[[#This Row],[Site ID]]&amp;"-"&amp;Table1323[[#This Row],[Site Name]]</f>
        <v>#N/A</v>
      </c>
      <c r="E574" s="296"/>
      <c r="G574" s="297"/>
      <c r="H574" s="297"/>
      <c r="I574" s="18"/>
      <c r="J574" s="18"/>
      <c r="K574" s="18"/>
      <c r="L574" s="18"/>
      <c r="N574" s="273">
        <f>INDEX(Table12[],MATCH(Table11[[#This Row],[Site ID]],Table12[[#Data],[Site ID]],0),MATCH(Table11[[#Headers],[Area]],Table12[#Headers],0))</f>
        <v>8</v>
      </c>
    </row>
    <row r="575" spans="2:14" ht="14.5" x14ac:dyDescent="0.35">
      <c r="B575" t="e">
        <f>INDEX(Table12[Site Name],MATCH('2025'!C575,Table12[Site ID],0),1)</f>
        <v>#N/A</v>
      </c>
      <c r="C575" s="295"/>
      <c r="D575" t="e">
        <f>Table1323[[#This Row],[Site ID]]&amp;"-"&amp;Table1323[[#This Row],[Site Name]]</f>
        <v>#N/A</v>
      </c>
      <c r="E575" s="296"/>
      <c r="G575" s="297"/>
      <c r="H575" s="297"/>
      <c r="I575" s="18"/>
      <c r="J575" s="18"/>
      <c r="K575" s="18"/>
      <c r="L575" s="18"/>
      <c r="N575" s="273">
        <f>INDEX(Table12[],MATCH(Table11[[#This Row],[Site ID]],Table12[[#Data],[Site ID]],0),MATCH(Table11[[#Headers],[Area]],Table12[#Headers],0))</f>
        <v>8</v>
      </c>
    </row>
    <row r="576" spans="2:14" ht="14.5" x14ac:dyDescent="0.35">
      <c r="B576" t="e">
        <f>INDEX(Table12[Site Name],MATCH('2025'!C576,Table12[Site ID],0),1)</f>
        <v>#N/A</v>
      </c>
      <c r="C576" s="295"/>
      <c r="D576" t="e">
        <f>Table1323[[#This Row],[Site ID]]&amp;"-"&amp;Table1323[[#This Row],[Site Name]]</f>
        <v>#N/A</v>
      </c>
      <c r="E576" s="296"/>
      <c r="G576" s="297"/>
      <c r="H576" s="297"/>
      <c r="I576" s="18"/>
      <c r="J576" s="18"/>
      <c r="K576" s="18"/>
      <c r="L576" s="18"/>
      <c r="N576" s="273">
        <f>INDEX(Table12[],MATCH(Table11[[#This Row],[Site ID]],Table12[[#Data],[Site ID]],0),MATCH(Table11[[#Headers],[Area]],Table12[#Headers],0))</f>
        <v>1</v>
      </c>
    </row>
    <row r="577" spans="2:14" ht="14.5" x14ac:dyDescent="0.35">
      <c r="B577" t="e">
        <f>INDEX(Table12[Site Name],MATCH('2025'!C577,Table12[Site ID],0),1)</f>
        <v>#N/A</v>
      </c>
      <c r="C577" s="295"/>
      <c r="D577" t="e">
        <f>Table1323[[#This Row],[Site ID]]&amp;"-"&amp;Table1323[[#This Row],[Site Name]]</f>
        <v>#N/A</v>
      </c>
      <c r="E577" s="296"/>
      <c r="G577" s="297"/>
      <c r="H577" s="297"/>
      <c r="I577" s="18"/>
      <c r="J577" s="18"/>
      <c r="K577" s="18"/>
      <c r="L577" s="18"/>
      <c r="N577" s="273">
        <f>INDEX(Table12[],MATCH(Table11[[#This Row],[Site ID]],Table12[[#Data],[Site ID]],0),MATCH(Table11[[#Headers],[Area]],Table12[#Headers],0))</f>
        <v>1</v>
      </c>
    </row>
    <row r="578" spans="2:14" ht="14.5" x14ac:dyDescent="0.35">
      <c r="B578" t="e">
        <f>INDEX(Table12[Site Name],MATCH('2025'!C578,Table12[Site ID],0),1)</f>
        <v>#N/A</v>
      </c>
      <c r="C578" s="295"/>
      <c r="D578" t="e">
        <f>Table1323[[#This Row],[Site ID]]&amp;"-"&amp;Table1323[[#This Row],[Site Name]]</f>
        <v>#N/A</v>
      </c>
      <c r="E578" s="296"/>
      <c r="G578" s="297"/>
      <c r="H578" s="297"/>
      <c r="I578" s="18"/>
      <c r="J578" s="18"/>
      <c r="K578" s="18"/>
      <c r="L578" s="18"/>
      <c r="N578" s="273">
        <f>INDEX(Table12[],MATCH(Table11[[#This Row],[Site ID]],Table12[[#Data],[Site ID]],0),MATCH(Table11[[#Headers],[Area]],Table12[#Headers],0))</f>
        <v>1</v>
      </c>
    </row>
    <row r="579" spans="2:14" ht="14.5" x14ac:dyDescent="0.35">
      <c r="B579" t="e">
        <f>INDEX(Table12[Site Name],MATCH('2025'!C579,Table12[Site ID],0),1)</f>
        <v>#N/A</v>
      </c>
      <c r="C579" s="295"/>
      <c r="D579" t="e">
        <f>Table1323[[#This Row],[Site ID]]&amp;"-"&amp;Table1323[[#This Row],[Site Name]]</f>
        <v>#N/A</v>
      </c>
      <c r="E579" s="296"/>
      <c r="G579" s="297"/>
      <c r="H579" s="297"/>
      <c r="I579" s="18"/>
      <c r="J579" s="18"/>
      <c r="K579" s="18"/>
      <c r="L579" s="18"/>
      <c r="N579" s="273">
        <f>INDEX(Table12[],MATCH(Table11[[#This Row],[Site ID]],Table12[[#Data],[Site ID]],0),MATCH(Table11[[#Headers],[Area]],Table12[#Headers],0))</f>
        <v>1</v>
      </c>
    </row>
    <row r="580" spans="2:14" ht="14.5" x14ac:dyDescent="0.35">
      <c r="B580" t="e">
        <f>INDEX(Table12[Site Name],MATCH('2025'!C580,Table12[Site ID],0),1)</f>
        <v>#N/A</v>
      </c>
      <c r="C580" s="295"/>
      <c r="D580" t="e">
        <f>Table1323[[#This Row],[Site ID]]&amp;"-"&amp;Table1323[[#This Row],[Site Name]]</f>
        <v>#N/A</v>
      </c>
      <c r="E580" s="296"/>
      <c r="G580" s="297"/>
      <c r="H580" s="297"/>
      <c r="I580" s="18"/>
      <c r="J580" s="18"/>
      <c r="K580" s="18"/>
      <c r="L580" s="18"/>
      <c r="N580" s="273">
        <f>INDEX(Table12[],MATCH(Table11[[#This Row],[Site ID]],Table12[[#Data],[Site ID]],0),MATCH(Table11[[#Headers],[Area]],Table12[#Headers],0))</f>
        <v>1</v>
      </c>
    </row>
    <row r="581" spans="2:14" ht="14.5" x14ac:dyDescent="0.35">
      <c r="B581" t="e">
        <f>INDEX(Table12[Site Name],MATCH('2025'!C581,Table12[Site ID],0),1)</f>
        <v>#N/A</v>
      </c>
      <c r="C581" s="295"/>
      <c r="D581" t="e">
        <f>Table1323[[#This Row],[Site ID]]&amp;"-"&amp;Table1323[[#This Row],[Site Name]]</f>
        <v>#N/A</v>
      </c>
      <c r="E581" s="296"/>
      <c r="G581" s="297"/>
      <c r="H581" s="297"/>
      <c r="I581" s="18"/>
      <c r="J581" s="18"/>
      <c r="K581" s="18"/>
      <c r="L581" s="18"/>
      <c r="N581" s="273">
        <f>INDEX(Table12[],MATCH(Table11[[#This Row],[Site ID]],Table12[[#Data],[Site ID]],0),MATCH(Table11[[#Headers],[Area]],Table12[#Headers],0))</f>
        <v>1</v>
      </c>
    </row>
    <row r="582" spans="2:14" ht="14.5" x14ac:dyDescent="0.35">
      <c r="B582" t="e">
        <f>INDEX(Table12[Site Name],MATCH('2025'!C582,Table12[Site ID],0),1)</f>
        <v>#N/A</v>
      </c>
      <c r="C582" s="295"/>
      <c r="D582" t="e">
        <f>Table1323[[#This Row],[Site ID]]&amp;"-"&amp;Table1323[[#This Row],[Site Name]]</f>
        <v>#N/A</v>
      </c>
      <c r="E582" s="296"/>
      <c r="G582" s="297"/>
      <c r="H582" s="297"/>
      <c r="I582" s="18"/>
      <c r="J582" s="18"/>
      <c r="K582" s="18"/>
      <c r="L582" s="18"/>
      <c r="N582" s="273">
        <f>INDEX(Table12[],MATCH(Table11[[#This Row],[Site ID]],Table12[[#Data],[Site ID]],0),MATCH(Table11[[#Headers],[Area]],Table12[#Headers],0))</f>
        <v>2</v>
      </c>
    </row>
    <row r="583" spans="2:14" ht="14.5" x14ac:dyDescent="0.35">
      <c r="B583" t="e">
        <f>INDEX(Table12[Site Name],MATCH('2025'!C583,Table12[Site ID],0),1)</f>
        <v>#N/A</v>
      </c>
      <c r="C583" s="295"/>
      <c r="D583" t="e">
        <f>Table1323[[#This Row],[Site ID]]&amp;"-"&amp;Table1323[[#This Row],[Site Name]]</f>
        <v>#N/A</v>
      </c>
      <c r="E583" s="296"/>
      <c r="G583" s="297"/>
      <c r="H583" s="297"/>
      <c r="I583" s="18"/>
      <c r="J583" s="18"/>
      <c r="K583" s="18"/>
      <c r="L583" s="18"/>
      <c r="N583" s="273">
        <f>INDEX(Table12[],MATCH(Table11[[#This Row],[Site ID]],Table12[[#Data],[Site ID]],0),MATCH(Table11[[#Headers],[Area]],Table12[#Headers],0))</f>
        <v>2</v>
      </c>
    </row>
    <row r="584" spans="2:14" ht="14.5" x14ac:dyDescent="0.35">
      <c r="B584" t="e">
        <f>INDEX(Table12[Site Name],MATCH('2025'!C584,Table12[Site ID],0),1)</f>
        <v>#N/A</v>
      </c>
      <c r="C584" s="306"/>
      <c r="D584" t="e">
        <f>Table1323[[#This Row],[Site ID]]&amp;"-"&amp;Table1323[[#This Row],[Site Name]]</f>
        <v>#N/A</v>
      </c>
      <c r="E584" s="93"/>
      <c r="G584" s="109"/>
      <c r="H584" s="109"/>
      <c r="I584" s="93"/>
      <c r="J584" s="93"/>
      <c r="K584" s="93"/>
      <c r="L584" s="93"/>
      <c r="N584" s="273">
        <f>INDEX(Table12[],MATCH(Table11[[#This Row],[Site ID]],Table12[[#Data],[Site ID]],0),MATCH(Table11[[#Headers],[Area]],Table12[#Headers],0))</f>
        <v>2</v>
      </c>
    </row>
    <row r="585" spans="2:14" ht="14.5" x14ac:dyDescent="0.35">
      <c r="B585" t="e">
        <f>INDEX(Table12[Site Name],MATCH('2025'!C585,Table12[Site ID],0),1)</f>
        <v>#N/A</v>
      </c>
      <c r="C585" s="135"/>
      <c r="D585" t="e">
        <f>Table1323[[#This Row],[Site ID]]&amp;"-"&amp;Table1323[[#This Row],[Site Name]]</f>
        <v>#N/A</v>
      </c>
      <c r="E585" s="93"/>
      <c r="G585" s="109"/>
      <c r="H585" s="109"/>
      <c r="I585" s="93"/>
      <c r="J585" s="93"/>
      <c r="K585" s="93"/>
      <c r="L585" s="93"/>
      <c r="N585" s="273">
        <f>INDEX(Table12[],MATCH(Table11[[#This Row],[Site ID]],Table12[[#Data],[Site ID]],0),MATCH(Table11[[#Headers],[Area]],Table12[#Headers],0))</f>
        <v>2</v>
      </c>
    </row>
    <row r="586" spans="2:14" ht="14.5" x14ac:dyDescent="0.35">
      <c r="B586" t="e">
        <f>INDEX(Table12[Site Name],MATCH('2025'!C586,Table12[Site ID],0),1)</f>
        <v>#N/A</v>
      </c>
      <c r="C586" s="135"/>
      <c r="D586" t="e">
        <f>Table1323[[#This Row],[Site ID]]&amp;"-"&amp;Table1323[[#This Row],[Site Name]]</f>
        <v>#N/A</v>
      </c>
      <c r="E586" s="93"/>
      <c r="G586" s="109"/>
      <c r="H586" s="109"/>
      <c r="I586" s="93"/>
      <c r="J586" s="93"/>
      <c r="K586" s="93"/>
      <c r="L586" s="93"/>
      <c r="N586" s="273">
        <f>INDEX(Table12[],MATCH(Table11[[#This Row],[Site ID]],Table12[[#Data],[Site ID]],0),MATCH(Table11[[#Headers],[Area]],Table12[#Headers],0))</f>
        <v>2</v>
      </c>
    </row>
    <row r="587" spans="2:14" ht="14.5" x14ac:dyDescent="0.35">
      <c r="B587" t="e">
        <f>INDEX(Table12[Site Name],MATCH('2025'!C587,Table12[Site ID],0),1)</f>
        <v>#N/A</v>
      </c>
      <c r="C587" s="135"/>
      <c r="D587" t="e">
        <f>Table1323[[#This Row],[Site ID]]&amp;"-"&amp;Table1323[[#This Row],[Site Name]]</f>
        <v>#N/A</v>
      </c>
      <c r="E587" s="93"/>
      <c r="G587" s="109"/>
      <c r="H587" s="109"/>
      <c r="I587" s="93"/>
      <c r="J587" s="93"/>
      <c r="K587" s="93"/>
      <c r="L587" s="93"/>
      <c r="N587" s="273">
        <f>INDEX(Table12[],MATCH(Table11[[#This Row],[Site ID]],Table12[[#Data],[Site ID]],0),MATCH(Table11[[#Headers],[Area]],Table12[#Headers],0))</f>
        <v>2</v>
      </c>
    </row>
    <row r="588" spans="2:14" ht="14.5" x14ac:dyDescent="0.35">
      <c r="B588" t="e">
        <f>INDEX(Table12[Site Name],MATCH('2025'!C588,Table12[Site ID],0),1)</f>
        <v>#N/A</v>
      </c>
      <c r="C588" s="135"/>
      <c r="D588" t="e">
        <f>Table1323[[#This Row],[Site ID]]&amp;"-"&amp;Table1323[[#This Row],[Site Name]]</f>
        <v>#N/A</v>
      </c>
      <c r="E588" s="93"/>
      <c r="G588" s="109"/>
      <c r="H588" s="109"/>
      <c r="I588" s="93"/>
      <c r="J588" s="93"/>
      <c r="K588" s="93"/>
      <c r="L588" s="93"/>
      <c r="N588" s="273">
        <f>INDEX(Table12[],MATCH(Table11[[#This Row],[Site ID]],Table12[[#Data],[Site ID]],0),MATCH(Table11[[#Headers],[Area]],Table12[#Headers],0))</f>
        <v>2</v>
      </c>
    </row>
    <row r="589" spans="2:14" ht="14.5" x14ac:dyDescent="0.35">
      <c r="B589" t="e">
        <f>INDEX(Table12[Site Name],MATCH('2025'!C589,Table12[Site ID],0),1)</f>
        <v>#N/A</v>
      </c>
      <c r="C589" s="135"/>
      <c r="D589" t="e">
        <f>Table1323[[#This Row],[Site ID]]&amp;"-"&amp;Table1323[[#This Row],[Site Name]]</f>
        <v>#N/A</v>
      </c>
      <c r="E589" s="93"/>
      <c r="G589" s="109"/>
      <c r="H589" s="109"/>
      <c r="I589" s="93"/>
      <c r="J589" s="93"/>
      <c r="K589" s="93"/>
      <c r="L589" s="93"/>
      <c r="M589" s="308"/>
      <c r="N589" s="273">
        <f>INDEX(Table12[],MATCH(Table11[[#This Row],[Site ID]],Table12[[#Data],[Site ID]],0),MATCH(Table11[[#Headers],[Area]],Table12[#Headers],0))</f>
        <v>2</v>
      </c>
    </row>
    <row r="590" spans="2:14" ht="14.5" x14ac:dyDescent="0.35">
      <c r="B590" t="e">
        <f>INDEX(Table12[Site Name],MATCH('2025'!C590,Table12[Site ID],0),1)</f>
        <v>#N/A</v>
      </c>
      <c r="C590" s="135"/>
      <c r="D590" t="e">
        <f>Table1323[[#This Row],[Site ID]]&amp;"-"&amp;Table1323[[#This Row],[Site Name]]</f>
        <v>#N/A</v>
      </c>
      <c r="E590" s="93"/>
      <c r="G590" s="109"/>
      <c r="H590" s="109"/>
      <c r="I590" s="93"/>
      <c r="J590" s="93"/>
      <c r="K590" s="93"/>
      <c r="L590" s="93"/>
      <c r="N590" s="273">
        <f>INDEX(Table12[],MATCH(Table11[[#This Row],[Site ID]],Table12[[#Data],[Site ID]],0),MATCH(Table11[[#Headers],[Area]],Table12[#Headers],0))</f>
        <v>2</v>
      </c>
    </row>
    <row r="591" spans="2:14" ht="14.5" x14ac:dyDescent="0.35">
      <c r="B591" t="e">
        <f>INDEX(Table12[Site Name],MATCH('2025'!C591,Table12[Site ID],0),1)</f>
        <v>#N/A</v>
      </c>
      <c r="C591" s="135"/>
      <c r="D591" t="e">
        <f>Table1323[[#This Row],[Site ID]]&amp;"-"&amp;Table1323[[#This Row],[Site Name]]</f>
        <v>#N/A</v>
      </c>
      <c r="E591" s="93"/>
      <c r="G591" s="109"/>
      <c r="H591" s="109"/>
      <c r="I591" s="93"/>
      <c r="J591" s="93"/>
      <c r="K591" s="93"/>
      <c r="L591" s="93"/>
      <c r="N591" s="273">
        <f>INDEX(Table12[],MATCH(Table11[[#This Row],[Site ID]],Table12[[#Data],[Site ID]],0),MATCH(Table11[[#Headers],[Area]],Table12[#Headers],0))</f>
        <v>2</v>
      </c>
    </row>
    <row r="592" spans="2:14" ht="14.5" x14ac:dyDescent="0.35">
      <c r="B592" t="e">
        <f>INDEX(Table12[Site Name],MATCH('2025'!C592,Table12[Site ID],0),1)</f>
        <v>#N/A</v>
      </c>
      <c r="C592" s="135"/>
      <c r="D592" t="e">
        <f>Table1323[[#This Row],[Site ID]]&amp;"-"&amp;Table1323[[#This Row],[Site Name]]</f>
        <v>#N/A</v>
      </c>
      <c r="E592" s="93"/>
      <c r="G592" s="109"/>
      <c r="H592" s="109"/>
      <c r="I592" s="93"/>
      <c r="J592" s="93"/>
      <c r="K592" s="93"/>
      <c r="L592" s="93"/>
      <c r="N592" s="273">
        <f>INDEX(Table12[],MATCH(Table11[[#This Row],[Site ID]],Table12[[#Data],[Site ID]],0),MATCH(Table11[[#Headers],[Area]],Table12[#Headers],0))</f>
        <v>2</v>
      </c>
    </row>
    <row r="593" spans="2:14" ht="14.5" x14ac:dyDescent="0.35">
      <c r="B593" t="e">
        <f>INDEX(Table12[Site Name],MATCH('2025'!C593,Table12[Site ID],0),1)</f>
        <v>#N/A</v>
      </c>
      <c r="C593" s="135"/>
      <c r="D593" t="e">
        <f>Table1323[[#This Row],[Site ID]]&amp;"-"&amp;Table1323[[#This Row],[Site Name]]</f>
        <v>#N/A</v>
      </c>
      <c r="E593" s="93"/>
      <c r="G593" s="109"/>
      <c r="H593" s="109"/>
      <c r="I593" s="93"/>
      <c r="J593" s="93"/>
      <c r="K593" s="93"/>
      <c r="L593" s="93"/>
      <c r="N593" s="273">
        <f>INDEX(Table12[],MATCH(Table11[[#This Row],[Site ID]],Table12[[#Data],[Site ID]],0),MATCH(Table11[[#Headers],[Area]],Table12[#Headers],0))</f>
        <v>2</v>
      </c>
    </row>
    <row r="594" spans="2:14" ht="14.5" x14ac:dyDescent="0.35">
      <c r="B594" t="e">
        <f>INDEX(Table12[Site Name],MATCH('2025'!C594,Table12[Site ID],0),1)</f>
        <v>#N/A</v>
      </c>
      <c r="C594" s="135"/>
      <c r="D594" t="e">
        <f>Table1323[[#This Row],[Site ID]]&amp;"-"&amp;Table1323[[#This Row],[Site Name]]</f>
        <v>#N/A</v>
      </c>
      <c r="E594" s="93"/>
      <c r="G594" s="109"/>
      <c r="H594" s="109"/>
      <c r="I594" s="93"/>
      <c r="J594" s="93"/>
      <c r="K594" s="93"/>
      <c r="L594" s="93"/>
      <c r="N594" s="273">
        <f>INDEX(Table12[],MATCH(Table11[[#This Row],[Site ID]],Table12[[#Data],[Site ID]],0),MATCH(Table11[[#Headers],[Area]],Table12[#Headers],0))</f>
        <v>3</v>
      </c>
    </row>
    <row r="595" spans="2:14" ht="14.5" x14ac:dyDescent="0.35">
      <c r="B595" t="e">
        <f>INDEX(Table12[Site Name],MATCH('2025'!C595,Table12[Site ID],0),1)</f>
        <v>#N/A</v>
      </c>
      <c r="C595" s="135"/>
      <c r="D595" t="e">
        <f>Table1323[[#This Row],[Site ID]]&amp;"-"&amp;Table1323[[#This Row],[Site Name]]</f>
        <v>#N/A</v>
      </c>
      <c r="E595" s="93"/>
      <c r="G595" s="109"/>
      <c r="H595" s="109"/>
      <c r="I595" s="93"/>
      <c r="J595" s="93"/>
      <c r="K595" s="93"/>
      <c r="L595" s="93"/>
      <c r="N595" s="273">
        <f>INDEX(Table12[],MATCH(Table11[[#This Row],[Site ID]],Table12[[#Data],[Site ID]],0),MATCH(Table11[[#Headers],[Area]],Table12[#Headers],0))</f>
        <v>3</v>
      </c>
    </row>
    <row r="596" spans="2:14" ht="14.5" x14ac:dyDescent="0.35">
      <c r="B596" t="e">
        <f>INDEX(Table12[Site Name],MATCH('2025'!C596,Table12[Site ID],0),1)</f>
        <v>#N/A</v>
      </c>
      <c r="C596" s="135"/>
      <c r="D596" t="e">
        <f>Table1323[[#This Row],[Site ID]]&amp;"-"&amp;Table1323[[#This Row],[Site Name]]</f>
        <v>#N/A</v>
      </c>
      <c r="E596" s="93"/>
      <c r="G596" s="109"/>
      <c r="H596" s="109"/>
      <c r="I596" s="93"/>
      <c r="J596" s="93"/>
      <c r="K596" s="93"/>
      <c r="L596" s="93"/>
      <c r="N596" s="273">
        <f>INDEX(Table12[],MATCH(Table11[[#This Row],[Site ID]],Table12[[#Data],[Site ID]],0),MATCH(Table11[[#Headers],[Area]],Table12[#Headers],0))</f>
        <v>3</v>
      </c>
    </row>
    <row r="597" spans="2:14" ht="14.5" x14ac:dyDescent="0.35">
      <c r="B597" t="e">
        <f>INDEX(Table12[Site Name],MATCH('2025'!C597,Table12[Site ID],0),1)</f>
        <v>#N/A</v>
      </c>
      <c r="C597" s="135"/>
      <c r="D597" t="e">
        <f>Table1323[[#This Row],[Site ID]]&amp;"-"&amp;Table1323[[#This Row],[Site Name]]</f>
        <v>#N/A</v>
      </c>
      <c r="E597" s="93"/>
      <c r="G597" s="109"/>
      <c r="H597" s="109"/>
      <c r="I597" s="93"/>
      <c r="J597" s="93"/>
      <c r="K597" s="93"/>
      <c r="L597" s="93"/>
      <c r="N597" s="273">
        <f>INDEX(Table12[],MATCH(Table11[[#This Row],[Site ID]],Table12[[#Data],[Site ID]],0),MATCH(Table11[[#Headers],[Area]],Table12[#Headers],0))</f>
        <v>4</v>
      </c>
    </row>
    <row r="598" spans="2:14" ht="14.5" x14ac:dyDescent="0.35">
      <c r="B598" t="e">
        <f>INDEX(Table12[Site Name],MATCH('2025'!C598,Table12[Site ID],0),1)</f>
        <v>#N/A</v>
      </c>
      <c r="C598" s="135"/>
      <c r="D598" t="e">
        <f>Table1323[[#This Row],[Site ID]]&amp;"-"&amp;Table1323[[#This Row],[Site Name]]</f>
        <v>#N/A</v>
      </c>
      <c r="E598" s="93"/>
      <c r="G598" s="109"/>
      <c r="H598" s="109"/>
      <c r="I598" s="93"/>
      <c r="J598" s="93"/>
      <c r="K598" s="93"/>
      <c r="L598" s="93"/>
      <c r="M598" s="308"/>
      <c r="N598" s="273">
        <f>INDEX(Table12[],MATCH(Table11[[#This Row],[Site ID]],Table12[[#Data],[Site ID]],0),MATCH(Table11[[#Headers],[Area]],Table12[#Headers],0))</f>
        <v>4</v>
      </c>
    </row>
    <row r="599" spans="2:14" ht="14.5" x14ac:dyDescent="0.35">
      <c r="B599" t="e">
        <f>INDEX(Table12[Site Name],MATCH('2025'!C599,Table12[Site ID],0),1)</f>
        <v>#N/A</v>
      </c>
      <c r="C599" s="135"/>
      <c r="D599" t="e">
        <f>Table1323[[#This Row],[Site ID]]&amp;"-"&amp;Table1323[[#This Row],[Site Name]]</f>
        <v>#N/A</v>
      </c>
      <c r="E599" s="93"/>
      <c r="G599" s="109"/>
      <c r="H599" s="109"/>
      <c r="I599" s="93"/>
      <c r="J599" s="93"/>
      <c r="K599" s="93"/>
      <c r="L599" s="93"/>
      <c r="N599" s="273">
        <f>INDEX(Table12[],MATCH(Table11[[#This Row],[Site ID]],Table12[[#Data],[Site ID]],0),MATCH(Table11[[#Headers],[Area]],Table12[#Headers],0))</f>
        <v>4</v>
      </c>
    </row>
    <row r="600" spans="2:14" ht="14.5" x14ac:dyDescent="0.35">
      <c r="B600" t="e">
        <f>INDEX(Table12[Site Name],MATCH('2025'!C600,Table12[Site ID],0),1)</f>
        <v>#N/A</v>
      </c>
      <c r="C600" s="135"/>
      <c r="D600" t="e">
        <f>Table1323[[#This Row],[Site ID]]&amp;"-"&amp;Table1323[[#This Row],[Site Name]]</f>
        <v>#N/A</v>
      </c>
      <c r="E600" s="93"/>
      <c r="G600" s="109"/>
      <c r="H600" s="109"/>
      <c r="I600" s="93"/>
      <c r="J600" s="93"/>
      <c r="K600" s="93"/>
      <c r="L600" s="93"/>
      <c r="N600" s="273">
        <f>INDEX(Table12[],MATCH(Table11[[#This Row],[Site ID]],Table12[[#Data],[Site ID]],0),MATCH(Table11[[#Headers],[Area]],Table12[#Headers],0))</f>
        <v>4</v>
      </c>
    </row>
    <row r="601" spans="2:14" ht="14.5" x14ac:dyDescent="0.35">
      <c r="B601" t="e">
        <f>INDEX(Table12[Site Name],MATCH('2025'!C601,Table12[Site ID],0),1)</f>
        <v>#N/A</v>
      </c>
      <c r="C601" s="135"/>
      <c r="D601" t="e">
        <f>Table1323[[#This Row],[Site ID]]&amp;"-"&amp;Table1323[[#This Row],[Site Name]]</f>
        <v>#N/A</v>
      </c>
      <c r="E601" s="93"/>
      <c r="G601" s="109"/>
      <c r="H601" s="109"/>
      <c r="I601" s="93"/>
      <c r="J601" s="93"/>
      <c r="K601" s="93"/>
      <c r="L601" s="93"/>
      <c r="N601" s="273">
        <f>INDEX(Table12[],MATCH(Table11[[#This Row],[Site ID]],Table12[[#Data],[Site ID]],0),MATCH(Table11[[#Headers],[Area]],Table12[#Headers],0))</f>
        <v>5</v>
      </c>
    </row>
    <row r="602" spans="2:14" ht="14.5" x14ac:dyDescent="0.35">
      <c r="B602" t="e">
        <f>INDEX(Table12[Site Name],MATCH('2025'!C602,Table12[Site ID],0),1)</f>
        <v>#N/A</v>
      </c>
      <c r="C602" s="135"/>
      <c r="D602" t="e">
        <f>Table1323[[#This Row],[Site ID]]&amp;"-"&amp;Table1323[[#This Row],[Site Name]]</f>
        <v>#N/A</v>
      </c>
      <c r="E602" s="93"/>
      <c r="G602" s="109"/>
      <c r="H602" s="109"/>
      <c r="I602" s="93"/>
      <c r="J602" s="93"/>
      <c r="K602" s="93"/>
      <c r="L602" s="93"/>
      <c r="N602" s="273">
        <f>INDEX(Table12[],MATCH(Table11[[#This Row],[Site ID]],Table12[[#Data],[Site ID]],0),MATCH(Table11[[#Headers],[Area]],Table12[#Headers],0))</f>
        <v>5</v>
      </c>
    </row>
    <row r="603" spans="2:14" ht="14.5" x14ac:dyDescent="0.35">
      <c r="B603" t="e">
        <f>INDEX(Table12[Site Name],MATCH('2025'!C603,Table12[Site ID],0),1)</f>
        <v>#N/A</v>
      </c>
      <c r="C603" s="135"/>
      <c r="D603" t="e">
        <f>Table1323[[#This Row],[Site ID]]&amp;"-"&amp;Table1323[[#This Row],[Site Name]]</f>
        <v>#N/A</v>
      </c>
      <c r="E603" s="93"/>
      <c r="G603" s="109"/>
      <c r="H603" s="109"/>
      <c r="I603" s="93"/>
      <c r="J603" s="93"/>
      <c r="K603" s="93"/>
      <c r="L603" s="93"/>
      <c r="N603" s="273">
        <f>INDEX(Table12[],MATCH(Table11[[#This Row],[Site ID]],Table12[[#Data],[Site ID]],0),MATCH(Table11[[#Headers],[Area]],Table12[#Headers],0))</f>
        <v>5</v>
      </c>
    </row>
    <row r="604" spans="2:14" ht="14.5" x14ac:dyDescent="0.35">
      <c r="B604" t="e">
        <f>INDEX(Table12[Site Name],MATCH('2025'!C604,Table12[Site ID],0),1)</f>
        <v>#N/A</v>
      </c>
      <c r="C604" s="135"/>
      <c r="D604" t="e">
        <f>Table1323[[#This Row],[Site ID]]&amp;"-"&amp;Table1323[[#This Row],[Site Name]]</f>
        <v>#N/A</v>
      </c>
      <c r="E604" s="93"/>
      <c r="G604" s="109"/>
      <c r="H604" s="109"/>
      <c r="I604" s="93"/>
      <c r="J604" s="93"/>
      <c r="K604" s="93"/>
      <c r="L604" s="93"/>
      <c r="N604" s="273">
        <f>INDEX(Table12[],MATCH(Table11[[#This Row],[Site ID]],Table12[[#Data],[Site ID]],0),MATCH(Table11[[#Headers],[Area]],Table12[#Headers],0))</f>
        <v>5</v>
      </c>
    </row>
    <row r="605" spans="2:14" ht="14.5" x14ac:dyDescent="0.35">
      <c r="B605" t="e">
        <f>INDEX(Table12[Site Name],MATCH('2025'!C605,Table12[Site ID],0),1)</f>
        <v>#N/A</v>
      </c>
      <c r="C605" s="135"/>
      <c r="D605" t="e">
        <f>Table1323[[#This Row],[Site ID]]&amp;"-"&amp;Table1323[[#This Row],[Site Name]]</f>
        <v>#N/A</v>
      </c>
      <c r="E605" s="93"/>
      <c r="G605" s="109"/>
      <c r="H605" s="109"/>
      <c r="I605" s="93"/>
      <c r="J605" s="93"/>
      <c r="K605" s="93"/>
      <c r="L605" s="93"/>
      <c r="M605" s="308"/>
      <c r="N605" s="273">
        <f>INDEX(Table12[],MATCH(Table11[[#This Row],[Site ID]],Table12[[#Data],[Site ID]],0),MATCH(Table11[[#Headers],[Area]],Table12[#Headers],0))</f>
        <v>5</v>
      </c>
    </row>
    <row r="606" spans="2:14" ht="14.5" x14ac:dyDescent="0.35">
      <c r="B606" t="e">
        <f>INDEX(Table12[Site Name],MATCH('2025'!C606,Table12[Site ID],0),1)</f>
        <v>#N/A</v>
      </c>
      <c r="C606" s="135"/>
      <c r="D606" t="e">
        <f>Table1323[[#This Row],[Site ID]]&amp;"-"&amp;Table1323[[#This Row],[Site Name]]</f>
        <v>#N/A</v>
      </c>
      <c r="E606" s="93"/>
      <c r="G606" s="109"/>
      <c r="H606" s="109"/>
      <c r="I606" s="93"/>
      <c r="J606" s="93"/>
      <c r="K606" s="93"/>
      <c r="L606" s="93"/>
      <c r="N606" s="273">
        <f>INDEX(Table12[],MATCH(Table11[[#This Row],[Site ID]],Table12[[#Data],[Site ID]],0),MATCH(Table11[[#Headers],[Area]],Table12[#Headers],0))</f>
        <v>5</v>
      </c>
    </row>
    <row r="607" spans="2:14" ht="14.5" x14ac:dyDescent="0.35">
      <c r="B607" t="e">
        <f>INDEX(Table12[Site Name],MATCH('2025'!C607,Table12[Site ID],0),1)</f>
        <v>#N/A</v>
      </c>
      <c r="C607" s="135"/>
      <c r="D607" t="e">
        <f>Table1323[[#This Row],[Site ID]]&amp;"-"&amp;Table1323[[#This Row],[Site Name]]</f>
        <v>#N/A</v>
      </c>
      <c r="E607" s="93"/>
      <c r="G607" s="109"/>
      <c r="H607" s="109"/>
      <c r="I607" s="93"/>
      <c r="J607" s="93"/>
      <c r="K607" s="93"/>
      <c r="L607" s="93"/>
      <c r="M607" s="308"/>
      <c r="N607" s="273">
        <f>INDEX(Table12[],MATCH(Table11[[#This Row],[Site ID]],Table12[[#Data],[Site ID]],0),MATCH(Table11[[#Headers],[Area]],Table12[#Headers],0))</f>
        <v>5</v>
      </c>
    </row>
    <row r="608" spans="2:14" ht="14.5" x14ac:dyDescent="0.35">
      <c r="B608" t="e">
        <f>INDEX(Table12[Site Name],MATCH('2025'!C608,Table12[Site ID],0),1)</f>
        <v>#N/A</v>
      </c>
      <c r="C608" s="135"/>
      <c r="D608" t="e">
        <f>Table1323[[#This Row],[Site ID]]&amp;"-"&amp;Table1323[[#This Row],[Site Name]]</f>
        <v>#N/A</v>
      </c>
      <c r="E608" s="93"/>
      <c r="G608" s="109"/>
      <c r="H608" s="109"/>
      <c r="I608" s="93"/>
      <c r="J608" s="93"/>
      <c r="K608" s="93"/>
      <c r="L608" s="93"/>
      <c r="N608" s="273">
        <f>INDEX(Table12[],MATCH(Table11[[#This Row],[Site ID]],Table12[[#Data],[Site ID]],0),MATCH(Table11[[#Headers],[Area]],Table12[#Headers],0))</f>
        <v>5</v>
      </c>
    </row>
    <row r="609" spans="2:14" ht="14.5" x14ac:dyDescent="0.35">
      <c r="B609" t="e">
        <f>INDEX(Table12[Site Name],MATCH('2025'!C609,Table12[Site ID],0),1)</f>
        <v>#N/A</v>
      </c>
      <c r="C609" s="135"/>
      <c r="D609" t="e">
        <f>Table1323[[#This Row],[Site ID]]&amp;"-"&amp;Table1323[[#This Row],[Site Name]]</f>
        <v>#N/A</v>
      </c>
      <c r="E609" s="93"/>
      <c r="G609" s="109"/>
      <c r="H609" s="109"/>
      <c r="I609" s="93"/>
      <c r="J609" s="93"/>
      <c r="K609" s="93"/>
      <c r="L609" s="93"/>
      <c r="N609" s="273">
        <f>INDEX(Table12[],MATCH(Table11[[#This Row],[Site ID]],Table12[[#Data],[Site ID]],0),MATCH(Table11[[#Headers],[Area]],Table12[#Headers],0))</f>
        <v>5</v>
      </c>
    </row>
    <row r="610" spans="2:14" ht="14.5" x14ac:dyDescent="0.35">
      <c r="B610" t="e">
        <f>INDEX(Table12[Site Name],MATCH('2025'!C610,Table12[Site ID],0),1)</f>
        <v>#N/A</v>
      </c>
      <c r="C610" s="135"/>
      <c r="D610" t="e">
        <f>Table1323[[#This Row],[Site ID]]&amp;"-"&amp;Table1323[[#This Row],[Site Name]]</f>
        <v>#N/A</v>
      </c>
      <c r="E610" s="93"/>
      <c r="G610" s="109"/>
      <c r="H610" s="109"/>
      <c r="I610" s="93"/>
      <c r="J610" s="93"/>
      <c r="K610" s="93"/>
      <c r="L610" s="93"/>
      <c r="N610" s="273">
        <f>INDEX(Table12[],MATCH(Table11[[#This Row],[Site ID]],Table12[[#Data],[Site ID]],0),MATCH(Table11[[#Headers],[Area]],Table12[#Headers],0))</f>
        <v>5</v>
      </c>
    </row>
    <row r="611" spans="2:14" ht="14.5" x14ac:dyDescent="0.35">
      <c r="B611" t="e">
        <f>INDEX(Table12[Site Name],MATCH('2025'!C611,Table12[Site ID],0),1)</f>
        <v>#N/A</v>
      </c>
      <c r="C611" s="135"/>
      <c r="D611" t="e">
        <f>Table1323[[#This Row],[Site ID]]&amp;"-"&amp;Table1323[[#This Row],[Site Name]]</f>
        <v>#N/A</v>
      </c>
      <c r="E611" s="93"/>
      <c r="G611" s="109"/>
      <c r="H611" s="109"/>
      <c r="I611" s="93"/>
      <c r="J611" s="93"/>
      <c r="K611" s="93"/>
      <c r="L611" s="93"/>
      <c r="N611" s="273">
        <f>INDEX(Table12[],MATCH(Table11[[#This Row],[Site ID]],Table12[[#Data],[Site ID]],0),MATCH(Table11[[#Headers],[Area]],Table12[#Headers],0))</f>
        <v>5</v>
      </c>
    </row>
    <row r="612" spans="2:14" ht="14.5" x14ac:dyDescent="0.35">
      <c r="B612" t="e">
        <f>INDEX(Table12[Site Name],MATCH('2025'!C612,Table12[Site ID],0),1)</f>
        <v>#N/A</v>
      </c>
      <c r="C612" s="135"/>
      <c r="D612" t="e">
        <f>Table1323[[#This Row],[Site ID]]&amp;"-"&amp;Table1323[[#This Row],[Site Name]]</f>
        <v>#N/A</v>
      </c>
      <c r="E612" s="93"/>
      <c r="G612" s="109"/>
      <c r="H612" s="109"/>
      <c r="I612" s="93"/>
      <c r="J612" s="93"/>
      <c r="K612" s="93"/>
      <c r="L612" s="93"/>
      <c r="N612" s="273">
        <f>INDEX(Table12[],MATCH(Table11[[#This Row],[Site ID]],Table12[[#Data],[Site ID]],0),MATCH(Table11[[#Headers],[Area]],Table12[#Headers],0))</f>
        <v>5</v>
      </c>
    </row>
    <row r="613" spans="2:14" ht="14.5" x14ac:dyDescent="0.35">
      <c r="B613" t="e">
        <f>INDEX(Table12[Site Name],MATCH('2025'!C613,Table12[Site ID],0),1)</f>
        <v>#N/A</v>
      </c>
      <c r="C613" s="135"/>
      <c r="D613" t="e">
        <f>Table1323[[#This Row],[Site ID]]&amp;"-"&amp;Table1323[[#This Row],[Site Name]]</f>
        <v>#N/A</v>
      </c>
      <c r="E613" s="93"/>
      <c r="G613" s="109"/>
      <c r="H613" s="109"/>
      <c r="I613" s="93"/>
      <c r="J613" s="93"/>
      <c r="K613" s="93"/>
      <c r="L613" s="93"/>
      <c r="N613" s="273">
        <f>INDEX(Table12[],MATCH(Table11[[#This Row],[Site ID]],Table12[[#Data],[Site ID]],0),MATCH(Table11[[#Headers],[Area]],Table12[#Headers],0))</f>
        <v>5</v>
      </c>
    </row>
    <row r="614" spans="2:14" ht="14.5" x14ac:dyDescent="0.35">
      <c r="B614" t="e">
        <f>INDEX(Table12[Site Name],MATCH('2025'!C614,Table12[Site ID],0),1)</f>
        <v>#N/A</v>
      </c>
      <c r="C614" s="135"/>
      <c r="D614" t="e">
        <f>Table1323[[#This Row],[Site ID]]&amp;"-"&amp;Table1323[[#This Row],[Site Name]]</f>
        <v>#N/A</v>
      </c>
      <c r="E614" s="93"/>
      <c r="G614" s="109"/>
      <c r="H614" s="109"/>
      <c r="I614" s="93"/>
      <c r="J614" s="93"/>
      <c r="K614" s="93"/>
      <c r="L614" s="93"/>
      <c r="N614" s="273">
        <f>INDEX(Table12[],MATCH(Table11[[#This Row],[Site ID]],Table12[[#Data],[Site ID]],0),MATCH(Table11[[#Headers],[Area]],Table12[#Headers],0))</f>
        <v>6</v>
      </c>
    </row>
    <row r="615" spans="2:14" ht="14.5" x14ac:dyDescent="0.35">
      <c r="B615" t="e">
        <f>INDEX(Table12[Site Name],MATCH('2025'!C615,Table12[Site ID],0),1)</f>
        <v>#N/A</v>
      </c>
      <c r="C615" s="135"/>
      <c r="D615" t="e">
        <f>Table1323[[#This Row],[Site ID]]&amp;"-"&amp;Table1323[[#This Row],[Site Name]]</f>
        <v>#N/A</v>
      </c>
      <c r="E615" s="93"/>
      <c r="G615" s="109"/>
      <c r="H615" s="109"/>
      <c r="I615" s="93"/>
      <c r="J615" s="93"/>
      <c r="K615" s="93"/>
      <c r="L615" s="93"/>
      <c r="N615" s="273">
        <f>INDEX(Table12[],MATCH(Table11[[#This Row],[Site ID]],Table12[[#Data],[Site ID]],0),MATCH(Table11[[#Headers],[Area]],Table12[#Headers],0))</f>
        <v>6</v>
      </c>
    </row>
    <row r="616" spans="2:14" ht="14.5" x14ac:dyDescent="0.35">
      <c r="B616" t="e">
        <f>INDEX(Table12[Site Name],MATCH('2025'!C616,Table12[Site ID],0),1)</f>
        <v>#N/A</v>
      </c>
      <c r="C616" s="135"/>
      <c r="D616" t="e">
        <f>Table1323[[#This Row],[Site ID]]&amp;"-"&amp;Table1323[[#This Row],[Site Name]]</f>
        <v>#N/A</v>
      </c>
      <c r="E616" s="93"/>
      <c r="G616" s="109"/>
      <c r="H616" s="109"/>
      <c r="I616" s="93"/>
      <c r="J616" s="93"/>
      <c r="K616" s="93"/>
      <c r="L616" s="93"/>
      <c r="M616" s="308"/>
      <c r="N616" s="273">
        <f>INDEX(Table12[],MATCH(Table11[[#This Row],[Site ID]],Table12[[#Data],[Site ID]],0),MATCH(Table11[[#Headers],[Area]],Table12[#Headers],0))</f>
        <v>6</v>
      </c>
    </row>
    <row r="617" spans="2:14" ht="14.5" x14ac:dyDescent="0.35">
      <c r="B617" t="e">
        <f>INDEX(Table12[Site Name],MATCH('2025'!C617,Table12[Site ID],0),1)</f>
        <v>#N/A</v>
      </c>
      <c r="C617" s="135"/>
      <c r="D617" t="e">
        <f>Table1323[[#This Row],[Site ID]]&amp;"-"&amp;Table1323[[#This Row],[Site Name]]</f>
        <v>#N/A</v>
      </c>
      <c r="E617" s="93"/>
      <c r="G617" s="109"/>
      <c r="H617" s="109"/>
      <c r="I617" s="93"/>
      <c r="J617" s="93"/>
      <c r="K617" s="93"/>
      <c r="L617" s="93"/>
      <c r="N617" s="273">
        <f>INDEX(Table12[],MATCH(Table11[[#This Row],[Site ID]],Table12[[#Data],[Site ID]],0),MATCH(Table11[[#Headers],[Area]],Table12[#Headers],0))</f>
        <v>6</v>
      </c>
    </row>
    <row r="618" spans="2:14" ht="14.5" x14ac:dyDescent="0.35">
      <c r="B618" t="e">
        <f>INDEX(Table12[Site Name],MATCH('2025'!C618,Table12[Site ID],0),1)</f>
        <v>#N/A</v>
      </c>
      <c r="C618" s="135"/>
      <c r="D618" t="e">
        <f>Table1323[[#This Row],[Site ID]]&amp;"-"&amp;Table1323[[#This Row],[Site Name]]</f>
        <v>#N/A</v>
      </c>
      <c r="E618" s="93"/>
      <c r="G618" s="109"/>
      <c r="H618" s="109"/>
      <c r="I618" s="93"/>
      <c r="J618" s="93"/>
      <c r="K618" s="93"/>
      <c r="L618" s="93"/>
      <c r="N618" s="273">
        <f>INDEX(Table12[],MATCH(Table11[[#This Row],[Site ID]],Table12[[#Data],[Site ID]],0),MATCH(Table11[[#Headers],[Area]],Table12[#Headers],0))</f>
        <v>6</v>
      </c>
    </row>
    <row r="619" spans="2:14" ht="14.5" x14ac:dyDescent="0.35">
      <c r="B619" t="e">
        <f>INDEX(Table12[Site Name],MATCH('2025'!C619,Table12[Site ID],0),1)</f>
        <v>#N/A</v>
      </c>
      <c r="C619" s="135"/>
      <c r="D619" t="e">
        <f>Table1323[[#This Row],[Site ID]]&amp;"-"&amp;Table1323[[#This Row],[Site Name]]</f>
        <v>#N/A</v>
      </c>
      <c r="E619" s="93"/>
      <c r="G619" s="109"/>
      <c r="H619" s="109"/>
      <c r="I619" s="93"/>
      <c r="J619" s="93"/>
      <c r="K619" s="93"/>
      <c r="L619" s="93"/>
      <c r="N619" s="273">
        <f>INDEX(Table12[],MATCH(Table11[[#This Row],[Site ID]],Table12[[#Data],[Site ID]],0),MATCH(Table11[[#Headers],[Area]],Table12[#Headers],0))</f>
        <v>6</v>
      </c>
    </row>
    <row r="620" spans="2:14" ht="14.5" x14ac:dyDescent="0.35">
      <c r="B620" t="e">
        <f>INDEX(Table12[Site Name],MATCH('2025'!C620,Table12[Site ID],0),1)</f>
        <v>#N/A</v>
      </c>
      <c r="C620" s="135"/>
      <c r="D620" t="e">
        <f>Table1323[[#This Row],[Site ID]]&amp;"-"&amp;Table1323[[#This Row],[Site Name]]</f>
        <v>#N/A</v>
      </c>
      <c r="E620" s="93"/>
      <c r="G620" s="109"/>
      <c r="H620" s="109"/>
      <c r="I620" s="93"/>
      <c r="J620" s="93"/>
      <c r="K620" s="93"/>
      <c r="L620" s="93"/>
      <c r="N620" s="273">
        <f>INDEX(Table12[],MATCH(Table11[[#This Row],[Site ID]],Table12[[#Data],[Site ID]],0),MATCH(Table11[[#Headers],[Area]],Table12[#Headers],0))</f>
        <v>6</v>
      </c>
    </row>
    <row r="621" spans="2:14" ht="14.5" x14ac:dyDescent="0.35">
      <c r="B621" t="e">
        <f>INDEX(Table12[Site Name],MATCH('2025'!C621,Table12[Site ID],0),1)</f>
        <v>#N/A</v>
      </c>
      <c r="C621" s="135"/>
      <c r="D621" t="e">
        <f>Table1323[[#This Row],[Site ID]]&amp;"-"&amp;Table1323[[#This Row],[Site Name]]</f>
        <v>#N/A</v>
      </c>
      <c r="E621" s="93"/>
      <c r="G621" s="109"/>
      <c r="H621" s="109"/>
      <c r="I621" s="93"/>
      <c r="J621" s="93"/>
      <c r="K621" s="93"/>
      <c r="L621" s="93"/>
      <c r="N621" s="273">
        <f>INDEX(Table12[],MATCH(Table11[[#This Row],[Site ID]],Table12[[#Data],[Site ID]],0),MATCH(Table11[[#Headers],[Area]],Table12[#Headers],0))</f>
        <v>6</v>
      </c>
    </row>
    <row r="622" spans="2:14" ht="14.5" x14ac:dyDescent="0.35">
      <c r="B622" t="e">
        <f>INDEX(Table12[Site Name],MATCH('2025'!C622,Table12[Site ID],0),1)</f>
        <v>#N/A</v>
      </c>
      <c r="C622" s="135"/>
      <c r="D622" t="e">
        <f>Table1323[[#This Row],[Site ID]]&amp;"-"&amp;Table1323[[#This Row],[Site Name]]</f>
        <v>#N/A</v>
      </c>
      <c r="E622" s="93"/>
      <c r="G622" s="109"/>
      <c r="H622" s="109"/>
      <c r="I622" s="93"/>
      <c r="J622" s="93"/>
      <c r="K622" s="93"/>
      <c r="L622" s="93"/>
      <c r="N622" s="273">
        <f>INDEX(Table12[],MATCH(Table11[[#This Row],[Site ID]],Table12[[#Data],[Site ID]],0),MATCH(Table11[[#Headers],[Area]],Table12[#Headers],0))</f>
        <v>6</v>
      </c>
    </row>
    <row r="623" spans="2:14" ht="14.5" x14ac:dyDescent="0.35">
      <c r="B623" t="e">
        <f>INDEX(Table12[Site Name],MATCH('2025'!C623,Table12[Site ID],0),1)</f>
        <v>#N/A</v>
      </c>
      <c r="C623" s="135"/>
      <c r="D623" t="e">
        <f>Table1323[[#This Row],[Site ID]]&amp;"-"&amp;Table1323[[#This Row],[Site Name]]</f>
        <v>#N/A</v>
      </c>
      <c r="E623" s="93"/>
      <c r="G623" s="109"/>
      <c r="H623" s="109"/>
      <c r="I623" s="93"/>
      <c r="J623" s="93"/>
      <c r="K623" s="93"/>
      <c r="L623" s="93"/>
      <c r="N623" s="273">
        <f>INDEX(Table12[],MATCH(Table11[[#This Row],[Site ID]],Table12[[#Data],[Site ID]],0),MATCH(Table11[[#Headers],[Area]],Table12[#Headers],0))</f>
        <v>6</v>
      </c>
    </row>
    <row r="624" spans="2:14" ht="14.5" x14ac:dyDescent="0.35">
      <c r="B624" t="e">
        <f>INDEX(Table12[Site Name],MATCH('2025'!C624,Table12[Site ID],0),1)</f>
        <v>#N/A</v>
      </c>
      <c r="C624" s="135"/>
      <c r="D624" t="e">
        <f>Table1323[[#This Row],[Site ID]]&amp;"-"&amp;Table1323[[#This Row],[Site Name]]</f>
        <v>#N/A</v>
      </c>
      <c r="E624" s="93"/>
      <c r="G624" s="109"/>
      <c r="H624" s="109"/>
      <c r="I624" s="93"/>
      <c r="J624" s="93"/>
      <c r="K624" s="93"/>
      <c r="L624" s="93"/>
      <c r="N624" s="273">
        <f>INDEX(Table12[],MATCH(Table11[[#This Row],[Site ID]],Table12[[#Data],[Site ID]],0),MATCH(Table11[[#Headers],[Area]],Table12[#Headers],0))</f>
        <v>6</v>
      </c>
    </row>
    <row r="625" spans="2:14" ht="14.5" x14ac:dyDescent="0.35">
      <c r="B625" t="e">
        <f>INDEX(Table12[Site Name],MATCH('2025'!C625,Table12[Site ID],0),1)</f>
        <v>#N/A</v>
      </c>
      <c r="C625" s="135"/>
      <c r="D625" t="e">
        <f>Table1323[[#This Row],[Site ID]]&amp;"-"&amp;Table1323[[#This Row],[Site Name]]</f>
        <v>#N/A</v>
      </c>
      <c r="E625" s="93"/>
      <c r="G625" s="109"/>
      <c r="H625" s="109"/>
      <c r="I625" s="93"/>
      <c r="J625" s="93"/>
      <c r="K625" s="93"/>
      <c r="L625" s="93"/>
      <c r="N625" s="273">
        <f>INDEX(Table12[],MATCH(Table11[[#This Row],[Site ID]],Table12[[#Data],[Site ID]],0),MATCH(Table11[[#Headers],[Area]],Table12[#Headers],0))</f>
        <v>6</v>
      </c>
    </row>
    <row r="626" spans="2:14" ht="14.5" x14ac:dyDescent="0.35">
      <c r="B626" t="e">
        <f>INDEX(Table12[Site Name],MATCH('2025'!C626,Table12[Site ID],0),1)</f>
        <v>#N/A</v>
      </c>
      <c r="C626" s="135"/>
      <c r="D626" t="e">
        <f>Table1323[[#This Row],[Site ID]]&amp;"-"&amp;Table1323[[#This Row],[Site Name]]</f>
        <v>#N/A</v>
      </c>
      <c r="E626" s="93"/>
      <c r="G626" s="109"/>
      <c r="H626" s="109"/>
      <c r="I626" s="93"/>
      <c r="J626" s="93"/>
      <c r="K626" s="93"/>
      <c r="L626" s="93"/>
      <c r="N626" s="273">
        <f>INDEX(Table12[],MATCH(Table11[[#This Row],[Site ID]],Table12[[#Data],[Site ID]],0),MATCH(Table11[[#Headers],[Area]],Table12[#Headers],0))</f>
        <v>6</v>
      </c>
    </row>
    <row r="627" spans="2:14" ht="14.5" x14ac:dyDescent="0.35">
      <c r="B627" t="e">
        <f>INDEX(Table12[Site Name],MATCH('2025'!C627,Table12[Site ID],0),1)</f>
        <v>#N/A</v>
      </c>
      <c r="C627" s="135"/>
      <c r="D627" t="e">
        <f>Table1323[[#This Row],[Site ID]]&amp;"-"&amp;Table1323[[#This Row],[Site Name]]</f>
        <v>#N/A</v>
      </c>
      <c r="E627" s="93"/>
      <c r="G627" s="109"/>
      <c r="H627" s="109"/>
      <c r="I627" s="93"/>
      <c r="J627" s="93"/>
      <c r="K627" s="93"/>
      <c r="L627" s="93"/>
      <c r="N627" s="273">
        <f>INDEX(Table12[],MATCH(Table11[[#This Row],[Site ID]],Table12[[#Data],[Site ID]],0),MATCH(Table11[[#Headers],[Area]],Table12[#Headers],0))</f>
        <v>6</v>
      </c>
    </row>
    <row r="628" spans="2:14" ht="14.5" x14ac:dyDescent="0.35">
      <c r="B628" t="e">
        <f>INDEX(Table12[Site Name],MATCH('2025'!C628,Table12[Site ID],0),1)</f>
        <v>#N/A</v>
      </c>
      <c r="C628" s="135"/>
      <c r="D628" t="e">
        <f>Table1323[[#This Row],[Site ID]]&amp;"-"&amp;Table1323[[#This Row],[Site Name]]</f>
        <v>#N/A</v>
      </c>
      <c r="E628" s="93"/>
      <c r="G628" s="109"/>
      <c r="H628" s="109"/>
      <c r="I628" s="93"/>
      <c r="J628" s="93"/>
      <c r="K628" s="93"/>
      <c r="L628" s="93"/>
      <c r="N628" s="273">
        <f>INDEX(Table12[],MATCH(Table11[[#This Row],[Site ID]],Table12[[#Data],[Site ID]],0),MATCH(Table11[[#Headers],[Area]],Table12[#Headers],0))</f>
        <v>7</v>
      </c>
    </row>
    <row r="629" spans="2:14" ht="14.5" x14ac:dyDescent="0.35">
      <c r="B629" t="e">
        <f>INDEX(Table12[Site Name],MATCH('2025'!C629,Table12[Site ID],0),1)</f>
        <v>#N/A</v>
      </c>
      <c r="C629" s="135"/>
      <c r="D629" t="e">
        <f>Table1323[[#This Row],[Site ID]]&amp;"-"&amp;Table1323[[#This Row],[Site Name]]</f>
        <v>#N/A</v>
      </c>
      <c r="E629" s="93"/>
      <c r="G629" s="109"/>
      <c r="H629" s="109"/>
      <c r="I629" s="93"/>
      <c r="J629" s="93"/>
      <c r="K629" s="93"/>
      <c r="L629" s="93"/>
      <c r="N629" s="273">
        <f>INDEX(Table12[],MATCH(Table11[[#This Row],[Site ID]],Table12[[#Data],[Site ID]],0),MATCH(Table11[[#Headers],[Area]],Table12[#Headers],0))</f>
        <v>7</v>
      </c>
    </row>
    <row r="630" spans="2:14" ht="14.5" x14ac:dyDescent="0.35">
      <c r="B630" t="e">
        <f>INDEX(Table12[Site Name],MATCH('2025'!C630,Table12[Site ID],0),1)</f>
        <v>#N/A</v>
      </c>
      <c r="C630" s="135"/>
      <c r="D630" t="e">
        <f>Table1323[[#This Row],[Site ID]]&amp;"-"&amp;Table1323[[#This Row],[Site Name]]</f>
        <v>#N/A</v>
      </c>
      <c r="E630" s="93"/>
      <c r="G630" s="109"/>
      <c r="H630" s="109"/>
      <c r="I630" s="93"/>
      <c r="J630" s="93"/>
      <c r="K630" s="93"/>
      <c r="L630" s="93"/>
      <c r="N630" s="273">
        <f>INDEX(Table12[],MATCH(Table11[[#This Row],[Site ID]],Table12[[#Data],[Site ID]],0),MATCH(Table11[[#Headers],[Area]],Table12[#Headers],0))</f>
        <v>8</v>
      </c>
    </row>
    <row r="631" spans="2:14" ht="14.5" x14ac:dyDescent="0.35">
      <c r="B631" t="e">
        <f>INDEX(Table12[Site Name],MATCH('2025'!C631,Table12[Site ID],0),1)</f>
        <v>#N/A</v>
      </c>
      <c r="C631" s="135"/>
      <c r="D631" t="e">
        <f>Table1323[[#This Row],[Site ID]]&amp;"-"&amp;Table1323[[#This Row],[Site Name]]</f>
        <v>#N/A</v>
      </c>
      <c r="E631" s="93"/>
      <c r="G631" s="109"/>
      <c r="H631" s="109"/>
      <c r="I631" s="93"/>
      <c r="J631" s="93"/>
      <c r="K631" s="93"/>
      <c r="L631" s="93"/>
      <c r="N631" s="273">
        <f>INDEX(Table12[],MATCH(Table11[[#This Row],[Site ID]],Table12[[#Data],[Site ID]],0),MATCH(Table11[[#Headers],[Area]],Table12[#Headers],0))</f>
        <v>8</v>
      </c>
    </row>
    <row r="632" spans="2:14" ht="14.5" x14ac:dyDescent="0.35">
      <c r="B632" t="e">
        <f>INDEX(Table12[Site Name],MATCH('2025'!C632,Table12[Site ID],0),1)</f>
        <v>#N/A</v>
      </c>
      <c r="C632" s="135"/>
      <c r="D632" t="e">
        <f>Table1323[[#This Row],[Site ID]]&amp;"-"&amp;Table1323[[#This Row],[Site Name]]</f>
        <v>#N/A</v>
      </c>
      <c r="E632" s="93"/>
      <c r="G632" s="109"/>
      <c r="H632" s="109"/>
      <c r="I632" s="93"/>
      <c r="J632" s="93"/>
      <c r="K632" s="93"/>
      <c r="L632" s="93"/>
      <c r="N632" s="273">
        <f>INDEX(Table12[],MATCH(Table11[[#This Row],[Site ID]],Table12[[#Data],[Site ID]],0),MATCH(Table11[[#Headers],[Area]],Table12[#Headers],0))</f>
        <v>8</v>
      </c>
    </row>
    <row r="633" spans="2:14" ht="14.5" x14ac:dyDescent="0.35">
      <c r="B633" t="e">
        <f>INDEX(Table12[Site Name],MATCH('2025'!C633,Table12[Site ID],0),1)</f>
        <v>#N/A</v>
      </c>
      <c r="C633" s="135"/>
      <c r="D633" t="e">
        <f>Table1323[[#This Row],[Site ID]]&amp;"-"&amp;Table1323[[#This Row],[Site Name]]</f>
        <v>#N/A</v>
      </c>
      <c r="E633" s="93"/>
      <c r="G633" s="109"/>
      <c r="H633" s="109"/>
      <c r="I633" s="93"/>
      <c r="J633" s="93"/>
      <c r="K633" s="93"/>
      <c r="L633" s="93"/>
      <c r="N633" s="273">
        <f>INDEX(Table12[],MATCH(Table11[[#This Row],[Site ID]],Table12[[#Data],[Site ID]],0),MATCH(Table11[[#Headers],[Area]],Table12[#Headers],0))</f>
        <v>8</v>
      </c>
    </row>
    <row r="634" spans="2:14" ht="14.5" x14ac:dyDescent="0.35">
      <c r="B634" t="e">
        <f>INDEX(Table12[Site Name],MATCH('2025'!C634,Table12[Site ID],0),1)</f>
        <v>#N/A</v>
      </c>
      <c r="C634" s="135"/>
      <c r="D634" t="e">
        <f>Table1323[[#This Row],[Site ID]]&amp;"-"&amp;Table1323[[#This Row],[Site Name]]</f>
        <v>#N/A</v>
      </c>
      <c r="E634" s="93"/>
      <c r="G634" s="109"/>
      <c r="H634" s="109"/>
      <c r="I634" s="93"/>
      <c r="J634" s="93"/>
      <c r="K634" s="93"/>
      <c r="L634" s="93"/>
      <c r="N634" s="273">
        <f>INDEX(Table12[],MATCH(Table11[[#This Row],[Site ID]],Table12[[#Data],[Site ID]],0),MATCH(Table11[[#Headers],[Area]],Table12[#Headers],0))</f>
        <v>1</v>
      </c>
    </row>
    <row r="635" spans="2:14" ht="14.5" x14ac:dyDescent="0.35">
      <c r="B635" t="e">
        <f>INDEX(Table12[Site Name],MATCH('2025'!C635,Table12[Site ID],0),1)</f>
        <v>#N/A</v>
      </c>
      <c r="C635" s="135"/>
      <c r="D635" t="e">
        <f>Table1323[[#This Row],[Site ID]]&amp;"-"&amp;Table1323[[#This Row],[Site Name]]</f>
        <v>#N/A</v>
      </c>
      <c r="E635" s="93"/>
      <c r="G635" s="109"/>
      <c r="H635" s="109"/>
      <c r="I635" s="93"/>
      <c r="J635" s="93"/>
      <c r="K635" s="93"/>
      <c r="L635" s="93"/>
      <c r="N635" s="273">
        <f>INDEX(Table12[],MATCH(Table11[[#This Row],[Site ID]],Table12[[#Data],[Site ID]],0),MATCH(Table11[[#Headers],[Area]],Table12[#Headers],0))</f>
        <v>1</v>
      </c>
    </row>
    <row r="636" spans="2:14" ht="14.5" x14ac:dyDescent="0.35">
      <c r="B636" t="e">
        <f>INDEX(Table12[Site Name],MATCH('2025'!C636,Table12[Site ID],0),1)</f>
        <v>#N/A</v>
      </c>
      <c r="C636" s="135"/>
      <c r="D636" t="e">
        <f>Table1323[[#This Row],[Site ID]]&amp;"-"&amp;Table1323[[#This Row],[Site Name]]</f>
        <v>#N/A</v>
      </c>
      <c r="E636" s="93"/>
      <c r="G636" s="109"/>
      <c r="H636" s="109"/>
      <c r="I636" s="93"/>
      <c r="J636" s="93"/>
      <c r="K636" s="93"/>
      <c r="L636" s="93"/>
      <c r="N636" s="273">
        <f>INDEX(Table12[],MATCH(Table11[[#This Row],[Site ID]],Table12[[#Data],[Site ID]],0),MATCH(Table11[[#Headers],[Area]],Table12[#Headers],0))</f>
        <v>1</v>
      </c>
    </row>
    <row r="637" spans="2:14" ht="14.5" x14ac:dyDescent="0.35">
      <c r="B637" t="e">
        <f>INDEX(Table12[Site Name],MATCH('2025'!C637,Table12[Site ID],0),1)</f>
        <v>#N/A</v>
      </c>
      <c r="C637" s="135"/>
      <c r="D637" t="e">
        <f>Table1323[[#This Row],[Site ID]]&amp;"-"&amp;Table1323[[#This Row],[Site Name]]</f>
        <v>#N/A</v>
      </c>
      <c r="E637" s="93"/>
      <c r="G637" s="109"/>
      <c r="H637" s="109"/>
      <c r="I637" s="93"/>
      <c r="J637" s="93"/>
      <c r="K637" s="93"/>
      <c r="L637" s="93"/>
      <c r="N637" s="273">
        <f>INDEX(Table12[],MATCH(Table11[[#This Row],[Site ID]],Table12[[#Data],[Site ID]],0),MATCH(Table11[[#Headers],[Area]],Table12[#Headers],0))</f>
        <v>1</v>
      </c>
    </row>
    <row r="638" spans="2:14" ht="14.5" x14ac:dyDescent="0.35">
      <c r="B638" t="e">
        <f>INDEX(Table12[Site Name],MATCH('2025'!C638,Table12[Site ID],0),1)</f>
        <v>#N/A</v>
      </c>
      <c r="C638" s="135"/>
      <c r="D638" t="e">
        <f>Table1323[[#This Row],[Site ID]]&amp;"-"&amp;Table1323[[#This Row],[Site Name]]</f>
        <v>#N/A</v>
      </c>
      <c r="E638" s="93"/>
      <c r="G638" s="109"/>
      <c r="H638" s="109"/>
      <c r="I638" s="93"/>
      <c r="J638" s="93"/>
      <c r="K638" s="93"/>
      <c r="L638" s="93"/>
      <c r="N638" s="273">
        <f>INDEX(Table12[],MATCH(Table11[[#This Row],[Site ID]],Table12[[#Data],[Site ID]],0),MATCH(Table11[[#Headers],[Area]],Table12[#Headers],0))</f>
        <v>1</v>
      </c>
    </row>
    <row r="639" spans="2:14" ht="14.5" x14ac:dyDescent="0.35">
      <c r="B639" t="e">
        <f>INDEX(Table12[Site Name],MATCH('2025'!C639,Table12[Site ID],0),1)</f>
        <v>#N/A</v>
      </c>
      <c r="C639" s="135"/>
      <c r="D639" t="e">
        <f>Table1323[[#This Row],[Site ID]]&amp;"-"&amp;Table1323[[#This Row],[Site Name]]</f>
        <v>#N/A</v>
      </c>
      <c r="E639" s="93"/>
      <c r="G639" s="109"/>
      <c r="H639" s="109"/>
      <c r="I639" s="93"/>
      <c r="J639" s="93"/>
      <c r="K639" s="93"/>
      <c r="L639" s="93"/>
      <c r="N639" s="273">
        <f>INDEX(Table12[],MATCH(Table11[[#This Row],[Site ID]],Table12[[#Data],[Site ID]],0),MATCH(Table11[[#Headers],[Area]],Table12[#Headers],0))</f>
        <v>1</v>
      </c>
    </row>
    <row r="640" spans="2:14" ht="14.5" x14ac:dyDescent="0.35">
      <c r="B640" t="e">
        <f>INDEX(Table12[Site Name],MATCH('2025'!C640,Table12[Site ID],0),1)</f>
        <v>#N/A</v>
      </c>
      <c r="C640" s="135"/>
      <c r="D640" t="e">
        <f>Table1323[[#This Row],[Site ID]]&amp;"-"&amp;Table1323[[#This Row],[Site Name]]</f>
        <v>#N/A</v>
      </c>
      <c r="E640" s="93"/>
      <c r="G640" s="109"/>
      <c r="H640" s="109"/>
      <c r="I640" s="93"/>
      <c r="J640" s="93"/>
      <c r="K640" s="93"/>
      <c r="L640" s="93"/>
      <c r="N640" s="273">
        <f>INDEX(Table12[],MATCH(Table11[[#This Row],[Site ID]],Table12[[#Data],[Site ID]],0),MATCH(Table11[[#Headers],[Area]],Table12[#Headers],0))</f>
        <v>2</v>
      </c>
    </row>
    <row r="641" spans="2:14" ht="14.5" x14ac:dyDescent="0.35">
      <c r="B641" t="e">
        <f>INDEX(Table12[Site Name],MATCH('2025'!C641,Table12[Site ID],0),1)</f>
        <v>#N/A</v>
      </c>
      <c r="C641" s="135"/>
      <c r="D641" t="e">
        <f>Table1323[[#This Row],[Site ID]]&amp;"-"&amp;Table1323[[#This Row],[Site Name]]</f>
        <v>#N/A</v>
      </c>
      <c r="E641" s="93"/>
      <c r="G641" s="109"/>
      <c r="H641" s="109"/>
      <c r="I641" s="93"/>
      <c r="J641" s="93"/>
      <c r="K641" s="93"/>
      <c r="L641" s="93"/>
      <c r="N641" s="273">
        <f>INDEX(Table12[],MATCH(Table11[[#This Row],[Site ID]],Table12[[#Data],[Site ID]],0),MATCH(Table11[[#Headers],[Area]],Table12[#Headers],0))</f>
        <v>2</v>
      </c>
    </row>
    <row r="642" spans="2:14" ht="14.5" x14ac:dyDescent="0.35">
      <c r="B642" t="e">
        <f>INDEX(Table12[Site Name],MATCH('2025'!C642,Table12[Site ID],0),1)</f>
        <v>#N/A</v>
      </c>
      <c r="C642" s="135"/>
      <c r="D642" t="e">
        <f>Table1323[[#This Row],[Site ID]]&amp;"-"&amp;Table1323[[#This Row],[Site Name]]</f>
        <v>#N/A</v>
      </c>
      <c r="E642" s="93"/>
      <c r="G642" s="109"/>
      <c r="H642" s="109"/>
      <c r="I642" s="93"/>
      <c r="J642" s="307"/>
      <c r="K642" s="307"/>
      <c r="L642" s="307"/>
      <c r="N642" s="273">
        <f>INDEX(Table12[],MATCH(Table11[[#This Row],[Site ID]],Table12[[#Data],[Site ID]],0),MATCH(Table11[[#Headers],[Area]],Table12[#Headers],0))</f>
        <v>2</v>
      </c>
    </row>
    <row r="643" spans="2:14" ht="15" customHeight="1" x14ac:dyDescent="0.35">
      <c r="B643" t="e">
        <f>INDEX(Table12[Site Name],MATCH('2025'!C643,Table12[Site ID],0),1)</f>
        <v>#N/A</v>
      </c>
      <c r="C643" s="295"/>
      <c r="D643" t="e">
        <f>Table1323[[#This Row],[Site ID]]&amp;"-"&amp;Table1323[[#This Row],[Site Name]]</f>
        <v>#N/A</v>
      </c>
      <c r="E643" s="296"/>
      <c r="G643" s="297"/>
      <c r="H643" s="297"/>
      <c r="I643" s="18"/>
      <c r="J643" s="18"/>
      <c r="K643" s="18"/>
      <c r="L643" s="18"/>
      <c r="N643" s="273">
        <f>INDEX(Table12[],MATCH(Table11[[#This Row],[Site ID]],Table12[[#Data],[Site ID]],0),MATCH(Table11[[#Headers],[Area]],Table12[#Headers],0))</f>
        <v>2</v>
      </c>
    </row>
    <row r="644" spans="2:14" ht="15" customHeight="1" x14ac:dyDescent="0.35">
      <c r="B644" t="e">
        <f>INDEX(Table12[Site Name],MATCH('2025'!C644,Table12[Site ID],0),1)</f>
        <v>#N/A</v>
      </c>
      <c r="C644" s="295"/>
      <c r="D644" t="e">
        <f>Table1323[[#This Row],[Site ID]]&amp;"-"&amp;Table1323[[#This Row],[Site Name]]</f>
        <v>#N/A</v>
      </c>
      <c r="E644" s="296"/>
      <c r="G644" s="297"/>
      <c r="H644" s="297"/>
      <c r="I644" s="18"/>
      <c r="J644" s="18"/>
      <c r="K644" s="18"/>
      <c r="L644" s="18"/>
      <c r="N644" s="273">
        <f>INDEX(Table12[],MATCH(Table11[[#This Row],[Site ID]],Table12[[#Data],[Site ID]],0),MATCH(Table11[[#Headers],[Area]],Table12[#Headers],0))</f>
        <v>2</v>
      </c>
    </row>
    <row r="645" spans="2:14" ht="15" customHeight="1" x14ac:dyDescent="0.35">
      <c r="B645" t="e">
        <f>INDEX(Table12[Site Name],MATCH('2025'!C645,Table12[Site ID],0),1)</f>
        <v>#N/A</v>
      </c>
      <c r="C645" s="295"/>
      <c r="D645" t="e">
        <f>Table1323[[#This Row],[Site ID]]&amp;"-"&amp;Table1323[[#This Row],[Site Name]]</f>
        <v>#N/A</v>
      </c>
      <c r="E645" s="296"/>
      <c r="G645" s="297"/>
      <c r="H645" s="297"/>
      <c r="I645" s="18"/>
      <c r="J645" s="18"/>
      <c r="K645" s="18"/>
      <c r="L645" s="18"/>
      <c r="N645" s="273">
        <f>INDEX(Table12[],MATCH(Table11[[#This Row],[Site ID]],Table12[[#Data],[Site ID]],0),MATCH(Table11[[#Headers],[Area]],Table12[#Headers],0))</f>
        <v>2</v>
      </c>
    </row>
    <row r="646" spans="2:14" ht="15" customHeight="1" x14ac:dyDescent="0.35">
      <c r="B646" t="e">
        <f>INDEX(Table12[Site Name],MATCH('2025'!C646,Table12[Site ID],0),1)</f>
        <v>#N/A</v>
      </c>
      <c r="C646" s="295"/>
      <c r="D646" t="e">
        <f>Table1323[[#This Row],[Site ID]]&amp;"-"&amp;Table1323[[#This Row],[Site Name]]</f>
        <v>#N/A</v>
      </c>
      <c r="E646" s="296"/>
      <c r="G646" s="297"/>
      <c r="H646" s="297"/>
      <c r="I646" s="18"/>
      <c r="J646" s="18"/>
      <c r="K646" s="18"/>
      <c r="L646" s="18"/>
      <c r="N646" s="273">
        <f>INDEX(Table12[],MATCH(Table11[[#This Row],[Site ID]],Table12[[#Data],[Site ID]],0),MATCH(Table11[[#Headers],[Area]],Table12[#Headers],0))</f>
        <v>2</v>
      </c>
    </row>
    <row r="647" spans="2:14" ht="15" customHeight="1" x14ac:dyDescent="0.35">
      <c r="B647" t="e">
        <f>INDEX(Table12[Site Name],MATCH('2025'!C647,Table12[Site ID],0),1)</f>
        <v>#N/A</v>
      </c>
      <c r="C647" s="295"/>
      <c r="D647" t="e">
        <f>Table1323[[#This Row],[Site ID]]&amp;"-"&amp;Table1323[[#This Row],[Site Name]]</f>
        <v>#N/A</v>
      </c>
      <c r="E647" s="296"/>
      <c r="G647" s="297"/>
      <c r="H647" s="297"/>
      <c r="I647" s="18"/>
      <c r="J647" s="18"/>
      <c r="K647" s="18"/>
      <c r="L647" s="18"/>
      <c r="N647" s="273">
        <f>INDEX(Table12[],MATCH(Table11[[#This Row],[Site ID]],Table12[[#Data],[Site ID]],0),MATCH(Table11[[#Headers],[Area]],Table12[#Headers],0))</f>
        <v>2</v>
      </c>
    </row>
    <row r="648" spans="2:14" ht="15" customHeight="1" x14ac:dyDescent="0.35">
      <c r="B648" t="e">
        <f>INDEX(Table12[Site Name],MATCH('2025'!C648,Table12[Site ID],0),1)</f>
        <v>#N/A</v>
      </c>
      <c r="C648" s="295"/>
      <c r="D648" t="e">
        <f>Table1323[[#This Row],[Site ID]]&amp;"-"&amp;Table1323[[#This Row],[Site Name]]</f>
        <v>#N/A</v>
      </c>
      <c r="E648" s="296"/>
      <c r="G648" s="297"/>
      <c r="H648" s="297"/>
      <c r="I648" s="18"/>
      <c r="J648" s="18"/>
      <c r="K648" s="18"/>
      <c r="L648" s="18"/>
      <c r="N648" s="273">
        <f>INDEX(Table12[],MATCH(Table11[[#This Row],[Site ID]],Table12[[#Data],[Site ID]],0),MATCH(Table11[[#Headers],[Area]],Table12[#Headers],0))</f>
        <v>2</v>
      </c>
    </row>
    <row r="649" spans="2:14" ht="15" customHeight="1" x14ac:dyDescent="0.35">
      <c r="B649" t="e">
        <f>INDEX(Table12[Site Name],MATCH('2025'!C649,Table12[Site ID],0),1)</f>
        <v>#N/A</v>
      </c>
      <c r="C649" s="295"/>
      <c r="D649" t="e">
        <f>Table1323[[#This Row],[Site ID]]&amp;"-"&amp;Table1323[[#This Row],[Site Name]]</f>
        <v>#N/A</v>
      </c>
      <c r="E649" s="296"/>
      <c r="G649" s="297"/>
      <c r="H649" s="297"/>
      <c r="I649" s="18"/>
      <c r="J649" s="18"/>
      <c r="K649" s="18"/>
      <c r="L649" s="18"/>
      <c r="N649" s="273">
        <f>INDEX(Table12[],MATCH(Table11[[#This Row],[Site ID]],Table12[[#Data],[Site ID]],0),MATCH(Table11[[#Headers],[Area]],Table12[#Headers],0))</f>
        <v>2</v>
      </c>
    </row>
    <row r="650" spans="2:14" ht="15" customHeight="1" x14ac:dyDescent="0.35">
      <c r="B650" t="e">
        <f>INDEX(Table12[Site Name],MATCH('2025'!C650,Table12[Site ID],0),1)</f>
        <v>#N/A</v>
      </c>
      <c r="C650" s="295"/>
      <c r="D650" t="e">
        <f>Table1323[[#This Row],[Site ID]]&amp;"-"&amp;Table1323[[#This Row],[Site Name]]</f>
        <v>#N/A</v>
      </c>
      <c r="E650" s="296"/>
      <c r="G650" s="297"/>
      <c r="H650" s="297"/>
      <c r="I650" s="18"/>
      <c r="J650" s="18"/>
      <c r="K650" s="18"/>
      <c r="L650" s="18"/>
      <c r="N650" s="273">
        <f>INDEX(Table12[],MATCH(Table11[[#This Row],[Site ID]],Table12[[#Data],[Site ID]],0),MATCH(Table11[[#Headers],[Area]],Table12[#Headers],0))</f>
        <v>2</v>
      </c>
    </row>
    <row r="651" spans="2:14" ht="15" customHeight="1" x14ac:dyDescent="0.35">
      <c r="B651" t="e">
        <f>INDEX(Table12[Site Name],MATCH('2025'!C651,Table12[Site ID],0),1)</f>
        <v>#N/A</v>
      </c>
      <c r="C651" s="295"/>
      <c r="D651" t="e">
        <f>Table1323[[#This Row],[Site ID]]&amp;"-"&amp;Table1323[[#This Row],[Site Name]]</f>
        <v>#N/A</v>
      </c>
      <c r="E651" s="296"/>
      <c r="G651" s="297"/>
      <c r="H651" s="297"/>
      <c r="I651" s="18"/>
      <c r="J651" s="18"/>
      <c r="K651" s="18"/>
      <c r="L651" s="18"/>
      <c r="N651" s="273">
        <f>INDEX(Table12[],MATCH(Table11[[#This Row],[Site ID]],Table12[[#Data],[Site ID]],0),MATCH(Table11[[#Headers],[Area]],Table12[#Headers],0))</f>
        <v>2</v>
      </c>
    </row>
    <row r="652" spans="2:14" ht="15" customHeight="1" x14ac:dyDescent="0.35">
      <c r="B652" t="e">
        <f>INDEX(Table12[Site Name],MATCH('2025'!C652,Table12[Site ID],0),1)</f>
        <v>#N/A</v>
      </c>
      <c r="C652" s="295"/>
      <c r="D652" t="e">
        <f>Table1323[[#This Row],[Site ID]]&amp;"-"&amp;Table1323[[#This Row],[Site Name]]</f>
        <v>#N/A</v>
      </c>
      <c r="E652" s="296"/>
      <c r="G652" s="297"/>
      <c r="H652" s="297"/>
      <c r="I652" s="18"/>
      <c r="J652" s="18"/>
      <c r="K652" s="18"/>
      <c r="L652" s="18"/>
      <c r="N652" s="273">
        <f>INDEX(Table12[],MATCH(Table11[[#This Row],[Site ID]],Table12[[#Data],[Site ID]],0),MATCH(Table11[[#Headers],[Area]],Table12[#Headers],0))</f>
        <v>2</v>
      </c>
    </row>
    <row r="653" spans="2:14" ht="15" customHeight="1" x14ac:dyDescent="0.35">
      <c r="B653" t="e">
        <f>INDEX(Table12[Site Name],MATCH('2025'!C653,Table12[Site ID],0),1)</f>
        <v>#N/A</v>
      </c>
      <c r="C653" s="295"/>
      <c r="D653" t="e">
        <f>Table1323[[#This Row],[Site ID]]&amp;"-"&amp;Table1323[[#This Row],[Site Name]]</f>
        <v>#N/A</v>
      </c>
      <c r="E653" s="296"/>
      <c r="G653" s="297"/>
      <c r="H653" s="297"/>
      <c r="I653" s="18"/>
      <c r="J653" s="18"/>
      <c r="K653" s="18"/>
      <c r="L653" s="18"/>
      <c r="N653" s="273">
        <f>INDEX(Table12[],MATCH(Table11[[#This Row],[Site ID]],Table12[[#Data],[Site ID]],0),MATCH(Table11[[#Headers],[Area]],Table12[#Headers],0))</f>
        <v>3</v>
      </c>
    </row>
    <row r="654" spans="2:14" ht="15" customHeight="1" x14ac:dyDescent="0.35">
      <c r="B654" t="e">
        <f>INDEX(Table12[Site Name],MATCH('2025'!C654,Table12[Site ID],0),1)</f>
        <v>#N/A</v>
      </c>
      <c r="C654" s="295"/>
      <c r="D654" t="e">
        <f>Table1323[[#This Row],[Site ID]]&amp;"-"&amp;Table1323[[#This Row],[Site Name]]</f>
        <v>#N/A</v>
      </c>
      <c r="E654" s="296"/>
      <c r="G654" s="297"/>
      <c r="H654" s="297"/>
      <c r="I654" s="18"/>
      <c r="J654" s="18"/>
      <c r="K654" s="18"/>
      <c r="L654" s="18"/>
      <c r="N654" s="273">
        <f>INDEX(Table12[],MATCH(Table11[[#This Row],[Site ID]],Table12[[#Data],[Site ID]],0),MATCH(Table11[[#Headers],[Area]],Table12[#Headers],0))</f>
        <v>3</v>
      </c>
    </row>
    <row r="655" spans="2:14" ht="15" customHeight="1" x14ac:dyDescent="0.35">
      <c r="B655" t="e">
        <f>INDEX(Table12[Site Name],MATCH('2025'!C655,Table12[Site ID],0),1)</f>
        <v>#N/A</v>
      </c>
      <c r="C655" s="295"/>
      <c r="D655" t="e">
        <f>Table1323[[#This Row],[Site ID]]&amp;"-"&amp;Table1323[[#This Row],[Site Name]]</f>
        <v>#N/A</v>
      </c>
      <c r="E655" s="296"/>
      <c r="G655" s="297"/>
      <c r="H655" s="297"/>
      <c r="I655" s="18"/>
      <c r="J655" s="18"/>
      <c r="K655" s="18"/>
      <c r="L655" s="18"/>
      <c r="N655" s="273">
        <f>INDEX(Table12[],MATCH(Table11[[#This Row],[Site ID]],Table12[[#Data],[Site ID]],0),MATCH(Table11[[#Headers],[Area]],Table12[#Headers],0))</f>
        <v>3</v>
      </c>
    </row>
    <row r="656" spans="2:14" ht="15" customHeight="1" x14ac:dyDescent="0.35">
      <c r="B656" t="e">
        <f>INDEX(Table12[Site Name],MATCH('2025'!C656,Table12[Site ID],0),1)</f>
        <v>#N/A</v>
      </c>
      <c r="C656" s="295"/>
      <c r="D656" t="e">
        <f>Table1323[[#This Row],[Site ID]]&amp;"-"&amp;Table1323[[#This Row],[Site Name]]</f>
        <v>#N/A</v>
      </c>
      <c r="E656" s="296"/>
      <c r="G656" s="297"/>
      <c r="H656" s="297"/>
      <c r="I656" s="18"/>
      <c r="J656" s="18"/>
      <c r="K656" s="18"/>
      <c r="L656" s="18"/>
      <c r="N656" s="273">
        <f>INDEX(Table12[],MATCH(Table11[[#This Row],[Site ID]],Table12[[#Data],[Site ID]],0),MATCH(Table11[[#Headers],[Area]],Table12[#Headers],0))</f>
        <v>4</v>
      </c>
    </row>
    <row r="657" spans="2:14" ht="15" customHeight="1" x14ac:dyDescent="0.35">
      <c r="B657" t="e">
        <f>INDEX(Table12[Site Name],MATCH('2025'!C657,Table12[Site ID],0),1)</f>
        <v>#N/A</v>
      </c>
      <c r="C657" s="295"/>
      <c r="D657" t="e">
        <f>Table1323[[#This Row],[Site ID]]&amp;"-"&amp;Table1323[[#This Row],[Site Name]]</f>
        <v>#N/A</v>
      </c>
      <c r="E657" s="296"/>
      <c r="G657" s="297"/>
      <c r="H657" s="297"/>
      <c r="I657" s="18"/>
      <c r="J657" s="18"/>
      <c r="K657" s="18"/>
      <c r="L657" s="18"/>
      <c r="N657" s="273">
        <f>INDEX(Table12[],MATCH(Table11[[#This Row],[Site ID]],Table12[[#Data],[Site ID]],0),MATCH(Table11[[#Headers],[Area]],Table12[#Headers],0))</f>
        <v>4</v>
      </c>
    </row>
    <row r="658" spans="2:14" ht="15" customHeight="1" x14ac:dyDescent="0.35">
      <c r="B658" t="e">
        <f>INDEX(Table12[Site Name],MATCH('2025'!C658,Table12[Site ID],0),1)</f>
        <v>#N/A</v>
      </c>
      <c r="C658" s="295"/>
      <c r="D658" t="e">
        <f>Table1323[[#This Row],[Site ID]]&amp;"-"&amp;Table1323[[#This Row],[Site Name]]</f>
        <v>#N/A</v>
      </c>
      <c r="E658" s="296"/>
      <c r="G658" s="297"/>
      <c r="H658" s="297"/>
      <c r="I658" s="18"/>
      <c r="J658" s="18"/>
      <c r="K658" s="18"/>
      <c r="L658" s="18"/>
      <c r="N658" s="273">
        <f>INDEX(Table12[],MATCH(Table11[[#This Row],[Site ID]],Table12[[#Data],[Site ID]],0),MATCH(Table11[[#Headers],[Area]],Table12[#Headers],0))</f>
        <v>4</v>
      </c>
    </row>
    <row r="659" spans="2:14" ht="15" customHeight="1" x14ac:dyDescent="0.35">
      <c r="B659" t="e">
        <f>INDEX(Table12[Site Name],MATCH('2025'!C659,Table12[Site ID],0),1)</f>
        <v>#N/A</v>
      </c>
      <c r="C659" s="295"/>
      <c r="D659" t="e">
        <f>Table1323[[#This Row],[Site ID]]&amp;"-"&amp;Table1323[[#This Row],[Site Name]]</f>
        <v>#N/A</v>
      </c>
      <c r="E659" s="296"/>
      <c r="G659" s="297"/>
      <c r="H659" s="297"/>
      <c r="I659" s="18"/>
      <c r="J659" s="18"/>
      <c r="K659" s="18"/>
      <c r="L659" s="18"/>
      <c r="N659" s="273">
        <f>INDEX(Table12[],MATCH(Table11[[#This Row],[Site ID]],Table12[[#Data],[Site ID]],0),MATCH(Table11[[#Headers],[Area]],Table12[#Headers],0))</f>
        <v>4</v>
      </c>
    </row>
    <row r="660" spans="2:14" ht="15" customHeight="1" x14ac:dyDescent="0.35">
      <c r="B660" t="e">
        <f>INDEX(Table12[Site Name],MATCH('2025'!C660,Table12[Site ID],0),1)</f>
        <v>#N/A</v>
      </c>
      <c r="C660" s="295"/>
      <c r="D660" t="e">
        <f>Table1323[[#This Row],[Site ID]]&amp;"-"&amp;Table1323[[#This Row],[Site Name]]</f>
        <v>#N/A</v>
      </c>
      <c r="E660" s="296"/>
      <c r="G660" s="297"/>
      <c r="H660" s="297"/>
      <c r="I660" s="18"/>
      <c r="J660" s="18"/>
      <c r="K660" s="18"/>
      <c r="L660" s="18"/>
      <c r="N660" s="273">
        <f>INDEX(Table12[],MATCH(Table11[[#This Row],[Site ID]],Table12[[#Data],[Site ID]],0),MATCH(Table11[[#Headers],[Area]],Table12[#Headers],0))</f>
        <v>5</v>
      </c>
    </row>
    <row r="661" spans="2:14" ht="15" customHeight="1" x14ac:dyDescent="0.35">
      <c r="B661" t="e">
        <f>INDEX(Table12[Site Name],MATCH('2025'!C661,Table12[Site ID],0),1)</f>
        <v>#N/A</v>
      </c>
      <c r="C661" s="295"/>
      <c r="D661" t="e">
        <f>Table1323[[#This Row],[Site ID]]&amp;"-"&amp;Table1323[[#This Row],[Site Name]]</f>
        <v>#N/A</v>
      </c>
      <c r="E661" s="296"/>
      <c r="G661" s="297"/>
      <c r="H661" s="297"/>
      <c r="I661" s="18"/>
      <c r="J661" s="18"/>
      <c r="K661" s="18"/>
      <c r="L661" s="18"/>
      <c r="N661" s="273">
        <f>INDEX(Table12[],MATCH(Table11[[#This Row],[Site ID]],Table12[[#Data],[Site ID]],0),MATCH(Table11[[#Headers],[Area]],Table12[#Headers],0))</f>
        <v>5</v>
      </c>
    </row>
    <row r="662" spans="2:14" ht="15" customHeight="1" x14ac:dyDescent="0.35">
      <c r="B662" t="e">
        <f>INDEX(Table12[Site Name],MATCH('2025'!C662,Table12[Site ID],0),1)</f>
        <v>#N/A</v>
      </c>
      <c r="C662" s="295"/>
      <c r="D662" t="e">
        <f>Table1323[[#This Row],[Site ID]]&amp;"-"&amp;Table1323[[#This Row],[Site Name]]</f>
        <v>#N/A</v>
      </c>
      <c r="E662" s="296"/>
      <c r="G662" s="297"/>
      <c r="H662" s="297"/>
      <c r="I662" s="18"/>
      <c r="J662" s="18"/>
      <c r="K662" s="18"/>
      <c r="L662" s="18"/>
      <c r="N662" s="273">
        <f>INDEX(Table12[],MATCH(Table11[[#This Row],[Site ID]],Table12[[#Data],[Site ID]],0),MATCH(Table11[[#Headers],[Area]],Table12[#Headers],0))</f>
        <v>5</v>
      </c>
    </row>
    <row r="663" spans="2:14" ht="15" customHeight="1" x14ac:dyDescent="0.35">
      <c r="B663" t="e">
        <f>INDEX(Table12[Site Name],MATCH('2025'!C663,Table12[Site ID],0),1)</f>
        <v>#N/A</v>
      </c>
      <c r="C663" s="295"/>
      <c r="D663" t="e">
        <f>Table1323[[#This Row],[Site ID]]&amp;"-"&amp;Table1323[[#This Row],[Site Name]]</f>
        <v>#N/A</v>
      </c>
      <c r="E663" s="296"/>
      <c r="G663" s="297"/>
      <c r="H663" s="297"/>
      <c r="I663" s="18"/>
      <c r="J663" s="18"/>
      <c r="K663" s="18"/>
      <c r="L663" s="18"/>
      <c r="N663" s="273">
        <f>INDEX(Table12[],MATCH(Table11[[#This Row],[Site ID]],Table12[[#Data],[Site ID]],0),MATCH(Table11[[#Headers],[Area]],Table12[#Headers],0))</f>
        <v>5</v>
      </c>
    </row>
    <row r="664" spans="2:14" ht="15" customHeight="1" x14ac:dyDescent="0.35">
      <c r="B664" t="e">
        <f>INDEX(Table12[Site Name],MATCH('2025'!C664,Table12[Site ID],0),1)</f>
        <v>#N/A</v>
      </c>
      <c r="C664" s="295"/>
      <c r="D664" t="e">
        <f>Table1323[[#This Row],[Site ID]]&amp;"-"&amp;Table1323[[#This Row],[Site Name]]</f>
        <v>#N/A</v>
      </c>
      <c r="E664" s="296"/>
      <c r="G664" s="297"/>
      <c r="H664" s="297"/>
      <c r="I664" s="18"/>
      <c r="J664" s="18"/>
      <c r="K664" s="18"/>
      <c r="L664" s="18"/>
      <c r="N664" s="273">
        <f>INDEX(Table12[],MATCH(Table11[[#This Row],[Site ID]],Table12[[#Data],[Site ID]],0),MATCH(Table11[[#Headers],[Area]],Table12[#Headers],0))</f>
        <v>5</v>
      </c>
    </row>
    <row r="665" spans="2:14" ht="15" customHeight="1" x14ac:dyDescent="0.35">
      <c r="B665" t="e">
        <f>INDEX(Table12[Site Name],MATCH('2025'!C665,Table12[Site ID],0),1)</f>
        <v>#N/A</v>
      </c>
      <c r="C665" s="295"/>
      <c r="D665" t="e">
        <f>Table1323[[#This Row],[Site ID]]&amp;"-"&amp;Table1323[[#This Row],[Site Name]]</f>
        <v>#N/A</v>
      </c>
      <c r="E665" s="296"/>
      <c r="G665" s="297"/>
      <c r="H665" s="297"/>
      <c r="I665" s="18"/>
      <c r="J665" s="18"/>
      <c r="K665" s="18"/>
      <c r="L665" s="18"/>
      <c r="N665" s="273">
        <f>INDEX(Table12[],MATCH(Table11[[#This Row],[Site ID]],Table12[[#Data],[Site ID]],0),MATCH(Table11[[#Headers],[Area]],Table12[#Headers],0))</f>
        <v>5</v>
      </c>
    </row>
    <row r="666" spans="2:14" ht="15" customHeight="1" x14ac:dyDescent="0.35">
      <c r="B666" t="e">
        <f>INDEX(Table12[Site Name],MATCH('2025'!C666,Table12[Site ID],0),1)</f>
        <v>#N/A</v>
      </c>
      <c r="C666" s="295"/>
      <c r="D666" t="e">
        <f>Table1323[[#This Row],[Site ID]]&amp;"-"&amp;Table1323[[#This Row],[Site Name]]</f>
        <v>#N/A</v>
      </c>
      <c r="E666" s="296"/>
      <c r="G666" s="297"/>
      <c r="H666" s="297"/>
      <c r="I666" s="18"/>
      <c r="J666" s="18"/>
      <c r="K666" s="18"/>
      <c r="L666" s="18"/>
      <c r="N666" s="273">
        <f>INDEX(Table12[],MATCH(Table11[[#This Row],[Site ID]],Table12[[#Data],[Site ID]],0),MATCH(Table11[[#Headers],[Area]],Table12[#Headers],0))</f>
        <v>5</v>
      </c>
    </row>
    <row r="667" spans="2:14" ht="15" customHeight="1" x14ac:dyDescent="0.35">
      <c r="B667" t="e">
        <f>INDEX(Table12[Site Name],MATCH('2025'!C667,Table12[Site ID],0),1)</f>
        <v>#N/A</v>
      </c>
      <c r="C667" s="295"/>
      <c r="D667" t="e">
        <f>Table1323[[#This Row],[Site ID]]&amp;"-"&amp;Table1323[[#This Row],[Site Name]]</f>
        <v>#N/A</v>
      </c>
      <c r="E667" s="296"/>
      <c r="G667" s="297"/>
      <c r="H667" s="297"/>
      <c r="I667" s="18"/>
      <c r="J667" s="18"/>
      <c r="K667" s="18"/>
      <c r="L667" s="18"/>
      <c r="N667" s="273">
        <f>INDEX(Table12[],MATCH(Table11[[#This Row],[Site ID]],Table12[[#Data],[Site ID]],0),MATCH(Table11[[#Headers],[Area]],Table12[#Headers],0))</f>
        <v>5</v>
      </c>
    </row>
    <row r="668" spans="2:14" ht="15" customHeight="1" x14ac:dyDescent="0.35">
      <c r="B668" t="e">
        <f>INDEX(Table12[Site Name],MATCH('2025'!C668,Table12[Site ID],0),1)</f>
        <v>#N/A</v>
      </c>
      <c r="C668" s="295"/>
      <c r="D668" t="e">
        <f>Table1323[[#This Row],[Site ID]]&amp;"-"&amp;Table1323[[#This Row],[Site Name]]</f>
        <v>#N/A</v>
      </c>
      <c r="E668" s="296"/>
      <c r="G668" s="297"/>
      <c r="H668" s="297"/>
      <c r="I668" s="18"/>
      <c r="J668" s="18"/>
      <c r="K668" s="18"/>
      <c r="L668" s="18"/>
      <c r="N668" s="273">
        <f>INDEX(Table12[],MATCH(Table11[[#This Row],[Site ID]],Table12[[#Data],[Site ID]],0),MATCH(Table11[[#Headers],[Area]],Table12[#Headers],0))</f>
        <v>5</v>
      </c>
    </row>
    <row r="669" spans="2:14" ht="15" customHeight="1" x14ac:dyDescent="0.35">
      <c r="B669" t="e">
        <f>INDEX(Table12[Site Name],MATCH('2025'!C669,Table12[Site ID],0),1)</f>
        <v>#N/A</v>
      </c>
      <c r="C669" s="295"/>
      <c r="D669" t="e">
        <f>Table1323[[#This Row],[Site ID]]&amp;"-"&amp;Table1323[[#This Row],[Site Name]]</f>
        <v>#N/A</v>
      </c>
      <c r="E669" s="296"/>
      <c r="G669" s="297"/>
      <c r="H669" s="297"/>
      <c r="I669" s="18"/>
      <c r="J669" s="18"/>
      <c r="K669" s="18"/>
      <c r="L669" s="18"/>
      <c r="N669" s="273">
        <f>INDEX(Table12[],MATCH(Table11[[#This Row],[Site ID]],Table12[[#Data],[Site ID]],0),MATCH(Table11[[#Headers],[Area]],Table12[#Headers],0))</f>
        <v>5</v>
      </c>
    </row>
    <row r="670" spans="2:14" ht="15" customHeight="1" x14ac:dyDescent="0.35">
      <c r="B670" t="e">
        <f>INDEX(Table12[Site Name],MATCH('2025'!C670,Table12[Site ID],0),1)</f>
        <v>#N/A</v>
      </c>
      <c r="C670" s="295"/>
      <c r="D670" t="e">
        <f>Table1323[[#This Row],[Site ID]]&amp;"-"&amp;Table1323[[#This Row],[Site Name]]</f>
        <v>#N/A</v>
      </c>
      <c r="E670" s="296"/>
      <c r="G670" s="297"/>
      <c r="H670" s="297"/>
      <c r="I670" s="18"/>
      <c r="J670" s="18"/>
      <c r="K670" s="18"/>
      <c r="L670" s="18"/>
      <c r="N670" s="273">
        <f>INDEX(Table12[],MATCH(Table11[[#This Row],[Site ID]],Table12[[#Data],[Site ID]],0),MATCH(Table11[[#Headers],[Area]],Table12[#Headers],0))</f>
        <v>5</v>
      </c>
    </row>
    <row r="671" spans="2:14" ht="15" customHeight="1" x14ac:dyDescent="0.35">
      <c r="B671" t="e">
        <f>INDEX(Table12[Site Name],MATCH('2025'!C671,Table12[Site ID],0),1)</f>
        <v>#N/A</v>
      </c>
      <c r="C671" s="295"/>
      <c r="D671" t="e">
        <f>Table1323[[#This Row],[Site ID]]&amp;"-"&amp;Table1323[[#This Row],[Site Name]]</f>
        <v>#N/A</v>
      </c>
      <c r="E671" s="296"/>
      <c r="G671" s="297"/>
      <c r="H671" s="297"/>
      <c r="I671" s="18"/>
      <c r="J671" s="18"/>
      <c r="K671" s="18"/>
      <c r="L671" s="18"/>
      <c r="N671" s="273">
        <f>INDEX(Table12[],MATCH(Table11[[#This Row],[Site ID]],Table12[[#Data],[Site ID]],0),MATCH(Table11[[#Headers],[Area]],Table12[#Headers],0))</f>
        <v>5</v>
      </c>
    </row>
    <row r="672" spans="2:14" ht="15" customHeight="1" x14ac:dyDescent="0.35">
      <c r="B672" t="e">
        <f>INDEX(Table12[Site Name],MATCH('2025'!C672,Table12[Site ID],0),1)</f>
        <v>#N/A</v>
      </c>
      <c r="C672" s="295"/>
      <c r="D672" t="e">
        <f>Table1323[[#This Row],[Site ID]]&amp;"-"&amp;Table1323[[#This Row],[Site Name]]</f>
        <v>#N/A</v>
      </c>
      <c r="E672" s="296"/>
      <c r="G672" s="297"/>
      <c r="H672" s="297"/>
      <c r="I672" s="18"/>
      <c r="J672" s="18"/>
      <c r="K672" s="18"/>
      <c r="L672" s="18"/>
      <c r="N672" s="273">
        <f>INDEX(Table12[],MATCH(Table11[[#This Row],[Site ID]],Table12[[#Data],[Site ID]],0),MATCH(Table11[[#Headers],[Area]],Table12[#Headers],0))</f>
        <v>5</v>
      </c>
    </row>
    <row r="673" spans="2:14" ht="15" customHeight="1" x14ac:dyDescent="0.35">
      <c r="B673" t="e">
        <f>INDEX(Table12[Site Name],MATCH('2025'!C673,Table12[Site ID],0),1)</f>
        <v>#N/A</v>
      </c>
      <c r="C673" s="295"/>
      <c r="D673" t="e">
        <f>Table1323[[#This Row],[Site ID]]&amp;"-"&amp;Table1323[[#This Row],[Site Name]]</f>
        <v>#N/A</v>
      </c>
      <c r="E673" s="296"/>
      <c r="G673" s="297"/>
      <c r="H673" s="297"/>
      <c r="I673" s="18"/>
      <c r="J673" s="18"/>
      <c r="K673" s="18"/>
      <c r="L673" s="18"/>
      <c r="N673" s="273">
        <f>INDEX(Table12[],MATCH(Table11[[#This Row],[Site ID]],Table12[[#Data],[Site ID]],0),MATCH(Table11[[#Headers],[Area]],Table12[#Headers],0))</f>
        <v>6</v>
      </c>
    </row>
    <row r="674" spans="2:14" ht="15" customHeight="1" x14ac:dyDescent="0.35">
      <c r="B674" t="e">
        <f>INDEX(Table12[Site Name],MATCH('2025'!C674,Table12[Site ID],0),1)</f>
        <v>#N/A</v>
      </c>
      <c r="C674" s="295"/>
      <c r="D674" t="e">
        <f>Table1323[[#This Row],[Site ID]]&amp;"-"&amp;Table1323[[#This Row],[Site Name]]</f>
        <v>#N/A</v>
      </c>
      <c r="E674" s="296"/>
      <c r="G674" s="297"/>
      <c r="H674" s="297"/>
      <c r="I674" s="18"/>
      <c r="J674" s="18"/>
      <c r="K674" s="18"/>
      <c r="L674" s="18"/>
      <c r="N674" s="273">
        <f>INDEX(Table12[],MATCH(Table11[[#This Row],[Site ID]],Table12[[#Data],[Site ID]],0),MATCH(Table11[[#Headers],[Area]],Table12[#Headers],0))</f>
        <v>6</v>
      </c>
    </row>
    <row r="675" spans="2:14" ht="15" customHeight="1" x14ac:dyDescent="0.35">
      <c r="B675" t="e">
        <f>INDEX(Table12[Site Name],MATCH('2025'!C675,Table12[Site ID],0),1)</f>
        <v>#N/A</v>
      </c>
      <c r="C675" s="295"/>
      <c r="D675" t="e">
        <f>Table1323[[#This Row],[Site ID]]&amp;"-"&amp;Table1323[[#This Row],[Site Name]]</f>
        <v>#N/A</v>
      </c>
      <c r="E675" s="296"/>
      <c r="G675" s="297"/>
      <c r="H675" s="297"/>
      <c r="I675" s="18"/>
      <c r="J675" s="18"/>
      <c r="K675" s="18"/>
      <c r="L675" s="18"/>
      <c r="N675" s="273">
        <f>INDEX(Table12[],MATCH(Table11[[#This Row],[Site ID]],Table12[[#Data],[Site ID]],0),MATCH(Table11[[#Headers],[Area]],Table12[#Headers],0))</f>
        <v>6</v>
      </c>
    </row>
    <row r="676" spans="2:14" ht="15" customHeight="1" x14ac:dyDescent="0.35">
      <c r="B676" t="e">
        <f>INDEX(Table12[Site Name],MATCH('2025'!C676,Table12[Site ID],0),1)</f>
        <v>#N/A</v>
      </c>
      <c r="C676" s="295"/>
      <c r="D676" t="e">
        <f>Table1323[[#This Row],[Site ID]]&amp;"-"&amp;Table1323[[#This Row],[Site Name]]</f>
        <v>#N/A</v>
      </c>
      <c r="E676" s="296"/>
      <c r="G676" s="297"/>
      <c r="H676" s="297"/>
      <c r="I676" s="18"/>
      <c r="J676" s="18"/>
      <c r="K676" s="18"/>
      <c r="L676" s="18"/>
      <c r="N676" s="273">
        <f>INDEX(Table12[],MATCH(Table11[[#This Row],[Site ID]],Table12[[#Data],[Site ID]],0),MATCH(Table11[[#Headers],[Area]],Table12[#Headers],0))</f>
        <v>6</v>
      </c>
    </row>
    <row r="677" spans="2:14" ht="15" customHeight="1" x14ac:dyDescent="0.35">
      <c r="B677" t="e">
        <f>INDEX(Table12[Site Name],MATCH('2025'!C677,Table12[Site ID],0),1)</f>
        <v>#N/A</v>
      </c>
      <c r="C677" s="295"/>
      <c r="D677" t="e">
        <f>Table1323[[#This Row],[Site ID]]&amp;"-"&amp;Table1323[[#This Row],[Site Name]]</f>
        <v>#N/A</v>
      </c>
      <c r="E677" s="296"/>
      <c r="G677" s="297"/>
      <c r="H677" s="297"/>
      <c r="I677" s="18"/>
      <c r="J677" s="18"/>
      <c r="K677" s="18"/>
      <c r="L677" s="18"/>
      <c r="N677" s="273">
        <f>INDEX(Table12[],MATCH(Table11[[#This Row],[Site ID]],Table12[[#Data],[Site ID]],0),MATCH(Table11[[#Headers],[Area]],Table12[#Headers],0))</f>
        <v>6</v>
      </c>
    </row>
    <row r="678" spans="2:14" ht="15" customHeight="1" x14ac:dyDescent="0.35">
      <c r="B678" t="e">
        <f>INDEX(Table12[Site Name],MATCH('2025'!C678,Table12[Site ID],0),1)</f>
        <v>#N/A</v>
      </c>
      <c r="C678" s="295"/>
      <c r="D678" t="e">
        <f>Table1323[[#This Row],[Site ID]]&amp;"-"&amp;Table1323[[#This Row],[Site Name]]</f>
        <v>#N/A</v>
      </c>
      <c r="E678" s="296"/>
      <c r="G678" s="297"/>
      <c r="H678" s="297"/>
      <c r="I678" s="18"/>
      <c r="J678" s="18"/>
      <c r="K678" s="18"/>
      <c r="L678" s="18"/>
      <c r="N678" s="273">
        <f>INDEX(Table12[],MATCH(Table11[[#This Row],[Site ID]],Table12[[#Data],[Site ID]],0),MATCH(Table11[[#Headers],[Area]],Table12[#Headers],0))</f>
        <v>6</v>
      </c>
    </row>
    <row r="679" spans="2:14" ht="15" customHeight="1" x14ac:dyDescent="0.35">
      <c r="B679" t="e">
        <f>INDEX(Table12[Site Name],MATCH('2025'!C679,Table12[Site ID],0),1)</f>
        <v>#N/A</v>
      </c>
      <c r="C679" s="295"/>
      <c r="D679" t="e">
        <f>Table1323[[#This Row],[Site ID]]&amp;"-"&amp;Table1323[[#This Row],[Site Name]]</f>
        <v>#N/A</v>
      </c>
      <c r="E679" s="296"/>
      <c r="G679" s="297"/>
      <c r="H679" s="297"/>
      <c r="I679" s="18"/>
      <c r="J679" s="18"/>
      <c r="K679" s="18"/>
      <c r="L679" s="18"/>
      <c r="N679" s="273">
        <f>INDEX(Table12[],MATCH(Table11[[#This Row],[Site ID]],Table12[[#Data],[Site ID]],0),MATCH(Table11[[#Headers],[Area]],Table12[#Headers],0))</f>
        <v>6</v>
      </c>
    </row>
    <row r="680" spans="2:14" ht="15" customHeight="1" x14ac:dyDescent="0.35">
      <c r="B680" t="e">
        <f>INDEX(Table12[Site Name],MATCH('2025'!C680,Table12[Site ID],0),1)</f>
        <v>#N/A</v>
      </c>
      <c r="C680" s="295"/>
      <c r="D680" t="e">
        <f>Table1323[[#This Row],[Site ID]]&amp;"-"&amp;Table1323[[#This Row],[Site Name]]</f>
        <v>#N/A</v>
      </c>
      <c r="E680" s="296"/>
      <c r="G680" s="297"/>
      <c r="H680" s="297"/>
      <c r="I680" s="18"/>
      <c r="J680" s="18"/>
      <c r="K680" s="18"/>
      <c r="L680" s="18"/>
      <c r="N680" s="273">
        <f>INDEX(Table12[],MATCH(Table11[[#This Row],[Site ID]],Table12[[#Data],[Site ID]],0),MATCH(Table11[[#Headers],[Area]],Table12[#Headers],0))</f>
        <v>6</v>
      </c>
    </row>
    <row r="681" spans="2:14" ht="15" customHeight="1" x14ac:dyDescent="0.35">
      <c r="B681" t="e">
        <f>INDEX(Table12[Site Name],MATCH('2025'!C681,Table12[Site ID],0),1)</f>
        <v>#N/A</v>
      </c>
      <c r="C681" s="295"/>
      <c r="D681" t="e">
        <f>Table1323[[#This Row],[Site ID]]&amp;"-"&amp;Table1323[[#This Row],[Site Name]]</f>
        <v>#N/A</v>
      </c>
      <c r="E681" s="296"/>
      <c r="G681" s="297"/>
      <c r="H681" s="297"/>
      <c r="I681" s="18"/>
      <c r="J681" s="18"/>
      <c r="K681" s="18"/>
      <c r="L681" s="18"/>
      <c r="N681" s="273">
        <f>INDEX(Table12[],MATCH(Table11[[#This Row],[Site ID]],Table12[[#Data],[Site ID]],0),MATCH(Table11[[#Headers],[Area]],Table12[#Headers],0))</f>
        <v>6</v>
      </c>
    </row>
    <row r="682" spans="2:14" ht="15" customHeight="1" x14ac:dyDescent="0.35">
      <c r="B682" t="e">
        <f>INDEX(Table12[Site Name],MATCH('2025'!C682,Table12[Site ID],0),1)</f>
        <v>#N/A</v>
      </c>
      <c r="C682" s="295"/>
      <c r="D682" t="e">
        <f>Table1323[[#This Row],[Site ID]]&amp;"-"&amp;Table1323[[#This Row],[Site Name]]</f>
        <v>#N/A</v>
      </c>
      <c r="E682" s="296"/>
      <c r="G682" s="297"/>
      <c r="H682" s="297"/>
      <c r="I682" s="18"/>
      <c r="J682" s="18"/>
      <c r="K682" s="18"/>
      <c r="L682" s="18"/>
      <c r="N682" s="273">
        <f>INDEX(Table12[],MATCH(Table11[[#This Row],[Site ID]],Table12[[#Data],[Site ID]],0),MATCH(Table11[[#Headers],[Area]],Table12[#Headers],0))</f>
        <v>6</v>
      </c>
    </row>
    <row r="683" spans="2:14" ht="15" customHeight="1" x14ac:dyDescent="0.35">
      <c r="B683" t="e">
        <f>INDEX(Table12[Site Name],MATCH('2025'!C683,Table12[Site ID],0),1)</f>
        <v>#N/A</v>
      </c>
      <c r="C683" s="295"/>
      <c r="D683" t="e">
        <f>Table1323[[#This Row],[Site ID]]&amp;"-"&amp;Table1323[[#This Row],[Site Name]]</f>
        <v>#N/A</v>
      </c>
      <c r="E683" s="296"/>
      <c r="G683" s="297"/>
      <c r="H683" s="297"/>
      <c r="I683" s="18"/>
      <c r="J683" s="18"/>
      <c r="K683" s="18"/>
      <c r="L683" s="18"/>
      <c r="N683" s="273">
        <f>INDEX(Table12[],MATCH(Table11[[#This Row],[Site ID]],Table12[[#Data],[Site ID]],0),MATCH(Table11[[#Headers],[Area]],Table12[#Headers],0))</f>
        <v>6</v>
      </c>
    </row>
    <row r="684" spans="2:14" ht="15" customHeight="1" x14ac:dyDescent="0.35">
      <c r="B684" t="e">
        <f>INDEX(Table12[Site Name],MATCH('2025'!C684,Table12[Site ID],0),1)</f>
        <v>#N/A</v>
      </c>
      <c r="C684" s="295"/>
      <c r="D684" t="e">
        <f>Table1323[[#This Row],[Site ID]]&amp;"-"&amp;Table1323[[#This Row],[Site Name]]</f>
        <v>#N/A</v>
      </c>
      <c r="E684" s="296"/>
      <c r="G684" s="297"/>
      <c r="H684" s="297"/>
      <c r="I684" s="18"/>
      <c r="J684" s="18"/>
      <c r="K684" s="18"/>
      <c r="L684" s="18"/>
      <c r="N684" s="273">
        <f>INDEX(Table12[],MATCH(Table11[[#This Row],[Site ID]],Table12[[#Data],[Site ID]],0),MATCH(Table11[[#Headers],[Area]],Table12[#Headers],0))</f>
        <v>6</v>
      </c>
    </row>
    <row r="685" spans="2:14" ht="15" customHeight="1" x14ac:dyDescent="0.35">
      <c r="B685" t="e">
        <f>INDEX(Table12[Site Name],MATCH('2025'!C685,Table12[Site ID],0),1)</f>
        <v>#N/A</v>
      </c>
      <c r="C685" s="295"/>
      <c r="D685" t="e">
        <f>Table1323[[#This Row],[Site ID]]&amp;"-"&amp;Table1323[[#This Row],[Site Name]]</f>
        <v>#N/A</v>
      </c>
      <c r="E685" s="296"/>
      <c r="G685" s="297"/>
      <c r="H685" s="297"/>
      <c r="I685" s="18"/>
      <c r="J685" s="18"/>
      <c r="K685" s="18"/>
      <c r="L685" s="18"/>
      <c r="N685" s="273">
        <f>INDEX(Table12[],MATCH(Table11[[#This Row],[Site ID]],Table12[[#Data],[Site ID]],0),MATCH(Table11[[#Headers],[Area]],Table12[#Headers],0))</f>
        <v>6</v>
      </c>
    </row>
    <row r="686" spans="2:14" ht="15" customHeight="1" x14ac:dyDescent="0.35">
      <c r="B686" t="e">
        <f>INDEX(Table12[Site Name],MATCH('2025'!C686,Table12[Site ID],0),1)</f>
        <v>#N/A</v>
      </c>
      <c r="C686" s="295"/>
      <c r="D686" t="e">
        <f>Table1323[[#This Row],[Site ID]]&amp;"-"&amp;Table1323[[#This Row],[Site Name]]</f>
        <v>#N/A</v>
      </c>
      <c r="E686" s="296"/>
      <c r="G686" s="297"/>
      <c r="H686" s="297"/>
      <c r="I686" s="18"/>
      <c r="J686" s="18"/>
      <c r="K686" s="18"/>
      <c r="L686" s="18"/>
      <c r="N686" s="273">
        <f>INDEX(Table12[],MATCH(Table11[[#This Row],[Site ID]],Table12[[#Data],[Site ID]],0),MATCH(Table11[[#Headers],[Area]],Table12[#Headers],0))</f>
        <v>6</v>
      </c>
    </row>
    <row r="687" spans="2:14" ht="15" customHeight="1" x14ac:dyDescent="0.35">
      <c r="B687" t="e">
        <f>INDEX(Table12[Site Name],MATCH('2025'!C687,Table12[Site ID],0),1)</f>
        <v>#N/A</v>
      </c>
      <c r="C687" s="295"/>
      <c r="D687" t="e">
        <f>Table1323[[#This Row],[Site ID]]&amp;"-"&amp;Table1323[[#This Row],[Site Name]]</f>
        <v>#N/A</v>
      </c>
      <c r="E687" s="296"/>
      <c r="G687" s="297"/>
      <c r="H687" s="297"/>
      <c r="I687" s="18"/>
      <c r="J687" s="18"/>
      <c r="K687" s="18"/>
      <c r="L687" s="18"/>
      <c r="N687" s="273">
        <f>INDEX(Table12[],MATCH(Table11[[#This Row],[Site ID]],Table12[[#Data],[Site ID]],0),MATCH(Table11[[#Headers],[Area]],Table12[#Headers],0))</f>
        <v>7</v>
      </c>
    </row>
    <row r="688" spans="2:14" ht="15" customHeight="1" x14ac:dyDescent="0.35">
      <c r="B688" t="e">
        <f>INDEX(Table12[Site Name],MATCH('2025'!C688,Table12[Site ID],0),1)</f>
        <v>#N/A</v>
      </c>
      <c r="C688" s="295"/>
      <c r="D688" t="e">
        <f>Table1323[[#This Row],[Site ID]]&amp;"-"&amp;Table1323[[#This Row],[Site Name]]</f>
        <v>#N/A</v>
      </c>
      <c r="E688" s="296"/>
      <c r="G688" s="297"/>
      <c r="H688" s="297"/>
      <c r="I688" s="18"/>
      <c r="J688" s="18"/>
      <c r="K688" s="18"/>
      <c r="L688" s="18"/>
      <c r="N688" s="273">
        <f>INDEX(Table12[],MATCH(Table11[[#This Row],[Site ID]],Table12[[#Data],[Site ID]],0),MATCH(Table11[[#Headers],[Area]],Table12[#Headers],0))</f>
        <v>7</v>
      </c>
    </row>
    <row r="689" spans="2:14" ht="15" customHeight="1" x14ac:dyDescent="0.35">
      <c r="B689" t="e">
        <f>INDEX(Table12[Site Name],MATCH('2025'!C689,Table12[Site ID],0),1)</f>
        <v>#N/A</v>
      </c>
      <c r="C689" s="295"/>
      <c r="D689" t="e">
        <f>Table1323[[#This Row],[Site ID]]&amp;"-"&amp;Table1323[[#This Row],[Site Name]]</f>
        <v>#N/A</v>
      </c>
      <c r="E689" s="296"/>
      <c r="G689" s="297"/>
      <c r="H689" s="297"/>
      <c r="I689" s="18"/>
      <c r="J689" s="18"/>
      <c r="K689" s="18"/>
      <c r="L689" s="18"/>
      <c r="N689" s="273">
        <f>INDEX(Table12[],MATCH(Table11[[#This Row],[Site ID]],Table12[[#Data],[Site ID]],0),MATCH(Table11[[#Headers],[Area]],Table12[#Headers],0))</f>
        <v>8</v>
      </c>
    </row>
    <row r="690" spans="2:14" ht="15" customHeight="1" x14ac:dyDescent="0.35">
      <c r="B690" t="e">
        <f>INDEX(Table12[Site Name],MATCH('2025'!C690,Table12[Site ID],0),1)</f>
        <v>#N/A</v>
      </c>
      <c r="C690" s="295"/>
      <c r="D690" t="e">
        <f>Table1323[[#This Row],[Site ID]]&amp;"-"&amp;Table1323[[#This Row],[Site Name]]</f>
        <v>#N/A</v>
      </c>
      <c r="E690" s="296"/>
      <c r="G690" s="297"/>
      <c r="H690" s="297"/>
      <c r="I690" s="18"/>
      <c r="J690" s="18"/>
      <c r="K690" s="18"/>
      <c r="L690" s="18"/>
      <c r="N690" s="273">
        <f>INDEX(Table12[],MATCH(Table11[[#This Row],[Site ID]],Table12[[#Data],[Site ID]],0),MATCH(Table11[[#Headers],[Area]],Table12[#Headers],0))</f>
        <v>8</v>
      </c>
    </row>
    <row r="691" spans="2:14" ht="15" customHeight="1" x14ac:dyDescent="0.35">
      <c r="B691" t="e">
        <f>INDEX(Table12[Site Name],MATCH('2025'!C691,Table12[Site ID],0),1)</f>
        <v>#N/A</v>
      </c>
      <c r="C691" s="295"/>
      <c r="D691" t="e">
        <f>Table1323[[#This Row],[Site ID]]&amp;"-"&amp;Table1323[[#This Row],[Site Name]]</f>
        <v>#N/A</v>
      </c>
      <c r="E691" s="296"/>
      <c r="G691" s="297"/>
      <c r="H691" s="297"/>
      <c r="I691" s="18"/>
      <c r="J691" s="18"/>
      <c r="K691" s="18"/>
      <c r="L691" s="18"/>
      <c r="N691" s="273">
        <f>INDEX(Table12[],MATCH(Table11[[#This Row],[Site ID]],Table12[[#Data],[Site ID]],0),MATCH(Table11[[#Headers],[Area]],Table12[#Headers],0))</f>
        <v>8</v>
      </c>
    </row>
    <row r="692" spans="2:14" ht="15" customHeight="1" x14ac:dyDescent="0.35">
      <c r="B692" t="e">
        <f>INDEX(Table12[Site Name],MATCH('2025'!C692,Table12[Site ID],0),1)</f>
        <v>#N/A</v>
      </c>
      <c r="C692" s="295"/>
      <c r="D692" t="e">
        <f>Table1323[[#This Row],[Site ID]]&amp;"-"&amp;Table1323[[#This Row],[Site Name]]</f>
        <v>#N/A</v>
      </c>
      <c r="E692" s="296"/>
      <c r="G692" s="297"/>
      <c r="H692" s="297"/>
      <c r="I692" s="18"/>
      <c r="J692" s="18"/>
      <c r="K692" s="18"/>
      <c r="L692" s="18"/>
      <c r="N692" s="273">
        <f>INDEX(Table12[],MATCH(Table11[[#This Row],[Site ID]],Table12[[#Data],[Site ID]],0),MATCH(Table11[[#Headers],[Area]],Table12[#Headers],0))</f>
        <v>8</v>
      </c>
    </row>
    <row r="693" spans="2:14" ht="15" customHeight="1" x14ac:dyDescent="0.35">
      <c r="B693" t="e">
        <f>INDEX(Table12[Site Name],MATCH('2025'!C693,Table12[Site ID],0),1)</f>
        <v>#N/A</v>
      </c>
      <c r="C693" s="295"/>
      <c r="D693" t="e">
        <f>Table1323[[#This Row],[Site ID]]&amp;"-"&amp;Table1323[[#This Row],[Site Name]]</f>
        <v>#N/A</v>
      </c>
      <c r="E693" s="296"/>
      <c r="G693" s="297"/>
      <c r="H693" s="297"/>
      <c r="I693" s="18"/>
      <c r="J693" s="309"/>
      <c r="K693" s="18"/>
      <c r="L693" s="18"/>
      <c r="N693" s="273" t="e">
        <f>INDEX(Table12[],MATCH(Table11[[#This Row],[Site ID]],Table12[[#Data],[Site ID]],0),MATCH(Table11[[#Headers],[Area]],Table12[#Headers],0))</f>
        <v>#VALUE!</v>
      </c>
    </row>
    <row r="694" spans="2:14" ht="15" customHeight="1" x14ac:dyDescent="0.35">
      <c r="B694" t="e">
        <f>INDEX(Table12[Site Name],MATCH('2025'!C694,Table12[Site ID],0),1)</f>
        <v>#N/A</v>
      </c>
      <c r="C694" s="295"/>
      <c r="D694" t="e">
        <f>Table1323[[#This Row],[Site ID]]&amp;"-"&amp;Table1323[[#This Row],[Site Name]]</f>
        <v>#N/A</v>
      </c>
      <c r="E694" s="296"/>
      <c r="G694" s="297"/>
      <c r="H694" s="297"/>
      <c r="I694" s="18"/>
      <c r="J694" s="18"/>
      <c r="K694" s="18"/>
      <c r="L694" s="18"/>
      <c r="N694" s="273" t="e">
        <f>INDEX(Table12[],MATCH(Table11[[#This Row],[Site ID]],Table12[[#Data],[Site ID]],0),MATCH(Table11[[#Headers],[Area]],Table12[#Headers],0))</f>
        <v>#VALUE!</v>
      </c>
    </row>
    <row r="695" spans="2:14" ht="15" customHeight="1" x14ac:dyDescent="0.35">
      <c r="B695" t="e">
        <f>INDEX(Table12[Site Name],MATCH('2025'!C695,Table12[Site ID],0),1)</f>
        <v>#N/A</v>
      </c>
      <c r="C695" s="295"/>
      <c r="D695" t="e">
        <f>Table1323[[#This Row],[Site ID]]&amp;"-"&amp;Table1323[[#This Row],[Site Name]]</f>
        <v>#N/A</v>
      </c>
      <c r="E695" s="296"/>
      <c r="G695" s="297"/>
      <c r="H695" s="297"/>
      <c r="I695" s="18"/>
      <c r="J695" s="309"/>
      <c r="K695" s="18"/>
      <c r="L695" s="18"/>
      <c r="N695" s="273" t="e">
        <f>INDEX(Table12[],MATCH(Table11[[#This Row],[Site ID]],Table12[[#Data],[Site ID]],0),MATCH(Table11[[#Headers],[Area]],Table12[#Headers],0))</f>
        <v>#VALUE!</v>
      </c>
    </row>
    <row r="696" spans="2:14" ht="15" customHeight="1" x14ac:dyDescent="0.35">
      <c r="B696" t="e">
        <f>INDEX(Table12[Site Name],MATCH('2025'!C696,Table12[Site ID],0),1)</f>
        <v>#N/A</v>
      </c>
      <c r="C696" s="295"/>
      <c r="D696" t="e">
        <f>Table1323[[#This Row],[Site ID]]&amp;"-"&amp;Table1323[[#This Row],[Site Name]]</f>
        <v>#N/A</v>
      </c>
      <c r="E696" s="296"/>
      <c r="G696" s="297"/>
      <c r="H696" s="297"/>
      <c r="I696" s="18"/>
      <c r="J696" s="18"/>
      <c r="K696" s="18"/>
      <c r="L696" s="18"/>
      <c r="N696" s="273" t="e">
        <f>INDEX(Table12[],MATCH(Table11[[#This Row],[Site ID]],Table12[[#Data],[Site ID]],0),MATCH(Table11[[#Headers],[Area]],Table12[#Headers],0))</f>
        <v>#VALUE!</v>
      </c>
    </row>
    <row r="697" spans="2:14" ht="15" customHeight="1" x14ac:dyDescent="0.35">
      <c r="B697" t="e">
        <f>INDEX(Table12[Site Name],MATCH('2025'!C697,Table12[Site ID],0),1)</f>
        <v>#N/A</v>
      </c>
      <c r="C697" s="295"/>
      <c r="D697" t="e">
        <f>Table1323[[#This Row],[Site ID]]&amp;"-"&amp;Table1323[[#This Row],[Site Name]]</f>
        <v>#N/A</v>
      </c>
      <c r="E697" s="296"/>
      <c r="G697" s="297"/>
      <c r="H697" s="297"/>
      <c r="I697" s="18"/>
      <c r="J697" s="18"/>
      <c r="K697" s="18"/>
      <c r="L697" s="18"/>
      <c r="N697" s="273" t="e">
        <f>INDEX(Table12[],MATCH(Table11[[#This Row],[Site ID]],Table12[[#Data],[Site ID]],0),MATCH(Table11[[#Headers],[Area]],Table12[#Headers],0))</f>
        <v>#VALUE!</v>
      </c>
    </row>
    <row r="698" spans="2:14" ht="15" customHeight="1" x14ac:dyDescent="0.35">
      <c r="B698" t="e">
        <f>INDEX(Table12[Site Name],MATCH('2025'!C698,Table12[Site ID],0),1)</f>
        <v>#N/A</v>
      </c>
      <c r="C698" s="295"/>
      <c r="D698" t="e">
        <f>Table1323[[#This Row],[Site ID]]&amp;"-"&amp;Table1323[[#This Row],[Site Name]]</f>
        <v>#N/A</v>
      </c>
      <c r="E698" s="296"/>
      <c r="G698" s="297"/>
      <c r="H698" s="297"/>
      <c r="I698" s="18"/>
      <c r="J698" s="309"/>
      <c r="K698" s="18"/>
      <c r="L698" s="18"/>
      <c r="N698" s="273" t="e">
        <f>INDEX(Table12[],MATCH(Table11[[#This Row],[Site ID]],Table12[[#Data],[Site ID]],0),MATCH(Table11[[#Headers],[Area]],Table12[#Headers],0))</f>
        <v>#VALUE!</v>
      </c>
    </row>
    <row r="699" spans="2:14" ht="15" customHeight="1" x14ac:dyDescent="0.35">
      <c r="B699" t="e">
        <f>INDEX(Table12[Site Name],MATCH('2025'!C699,Table12[Site ID],0),1)</f>
        <v>#N/A</v>
      </c>
      <c r="C699" s="295"/>
      <c r="D699" t="e">
        <f>Table1323[[#This Row],[Site ID]]&amp;"-"&amp;Table1323[[#This Row],[Site Name]]</f>
        <v>#N/A</v>
      </c>
      <c r="E699" s="296"/>
      <c r="G699" s="297"/>
      <c r="H699" s="297"/>
      <c r="I699" s="18"/>
      <c r="J699" s="18"/>
      <c r="K699" s="18"/>
      <c r="L699" s="18"/>
      <c r="N699" s="273" t="e">
        <f>INDEX(Table12[],MATCH(Table11[[#This Row],[Site ID]],Table12[[#Data],[Site ID]],0),MATCH(Table11[[#Headers],[Area]],Table12[#Headers],0))</f>
        <v>#VALUE!</v>
      </c>
    </row>
    <row r="700" spans="2:14" ht="15" customHeight="1" x14ac:dyDescent="0.35">
      <c r="B700" t="e">
        <f>INDEX(Table12[Site Name],MATCH('2025'!C700,Table12[Site ID],0),1)</f>
        <v>#N/A</v>
      </c>
      <c r="C700" s="295"/>
      <c r="D700" t="e">
        <f>Table1323[[#This Row],[Site ID]]&amp;"-"&amp;Table1323[[#This Row],[Site Name]]</f>
        <v>#N/A</v>
      </c>
      <c r="E700" s="296"/>
      <c r="G700" s="297"/>
      <c r="H700" s="297"/>
      <c r="I700" s="18"/>
      <c r="J700" s="18"/>
      <c r="K700" s="18"/>
      <c r="L700" s="18"/>
      <c r="N700" s="273" t="e">
        <f>INDEX(Table12[],MATCH(Table11[[#This Row],[Site ID]],Table12[[#Data],[Site ID]],0),MATCH(Table11[[#Headers],[Area]],Table12[#Headers],0))</f>
        <v>#VALUE!</v>
      </c>
    </row>
    <row r="701" spans="2:14" ht="15" customHeight="1" x14ac:dyDescent="0.35">
      <c r="B701" t="e">
        <f>INDEX(Table12[Site Name],MATCH('2025'!C701,Table12[Site ID],0),1)</f>
        <v>#N/A</v>
      </c>
      <c r="C701" s="295"/>
      <c r="D701" t="e">
        <f>Table1323[[#This Row],[Site ID]]&amp;"-"&amp;Table1323[[#This Row],[Site Name]]</f>
        <v>#N/A</v>
      </c>
      <c r="E701" s="296"/>
      <c r="G701" s="297"/>
      <c r="H701" s="297"/>
      <c r="I701" s="18"/>
      <c r="J701" s="18"/>
      <c r="K701" s="18"/>
      <c r="L701" s="18"/>
      <c r="N701" s="273" t="e">
        <f>INDEX(Table12[],MATCH(Table11[[#This Row],[Site ID]],Table12[[#Data],[Site ID]],0),MATCH(Table11[[#Headers],[Area]],Table12[#Headers],0))</f>
        <v>#VALUE!</v>
      </c>
    </row>
  </sheetData>
  <phoneticPr fontId="14" type="noConversion"/>
  <conditionalFormatting pivot="1" sqref="S4:Z64">
    <cfRule type="cellIs" dxfId="432" priority="4" operator="between">
      <formula>0.1</formula>
      <formula>10</formula>
    </cfRule>
  </conditionalFormatting>
  <conditionalFormatting pivot="1" sqref="S4:Z64">
    <cfRule type="cellIs" dxfId="431" priority="3" operator="greaterThan">
      <formula>36</formula>
    </cfRule>
  </conditionalFormatting>
  <conditionalFormatting pivot="1" sqref="S4:Z64">
    <cfRule type="cellIs" dxfId="430" priority="2" operator="lessThanOrEqual">
      <formula>0</formula>
    </cfRule>
  </conditionalFormatting>
  <conditionalFormatting pivot="1" sqref="S4:Z63">
    <cfRule type="cellIs" dxfId="429" priority="1" operator="lessThan">
      <formula>0.5</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5FA4-2A8E-4E98-8155-632AA6C20D98}">
  <dimension ref="B1:AF701"/>
  <sheetViews>
    <sheetView zoomScale="70" zoomScaleNormal="70" workbookViewId="0">
      <selection activeCell="Q2" sqref="Q2"/>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8.81640625" hidden="1" customWidth="1" outlineLevel="1"/>
    <col min="14" max="14" width="11.54296875" hidden="1" customWidth="1" outlineLevel="1"/>
    <col min="15" max="15" width="9.81640625" hidden="1" customWidth="1" outlineLevel="1"/>
    <col min="16" max="16" width="8.7265625" collapsed="1"/>
    <col min="17" max="17" width="40.453125" bestFit="1" customWidth="1"/>
    <col min="18" max="25" width="9.54296875" customWidth="1"/>
    <col min="26" max="26" width="11.453125" customWidth="1"/>
    <col min="27" max="28" width="9.54296875" customWidth="1"/>
    <col min="29" max="29" width="11.453125" customWidth="1"/>
    <col min="30" max="30" width="9.54296875" customWidth="1"/>
  </cols>
  <sheetData>
    <row r="1" spans="2:32" thickBot="1" x14ac:dyDescent="0.4"/>
    <row r="2" spans="2:32" thickBot="1" x14ac:dyDescent="0.4">
      <c r="B2" s="275" t="s">
        <v>0</v>
      </c>
      <c r="C2" s="225" t="s">
        <v>1</v>
      </c>
      <c r="D2" s="225" t="s">
        <v>443</v>
      </c>
      <c r="E2" s="225" t="s">
        <v>2</v>
      </c>
      <c r="F2" s="225" t="s">
        <v>3</v>
      </c>
      <c r="G2" s="225" t="s">
        <v>4</v>
      </c>
      <c r="H2" s="225" t="s">
        <v>5</v>
      </c>
      <c r="I2" s="225" t="s">
        <v>6</v>
      </c>
      <c r="J2" s="225" t="s">
        <v>7</v>
      </c>
      <c r="K2" s="225" t="s">
        <v>8</v>
      </c>
      <c r="L2" s="225" t="s">
        <v>444</v>
      </c>
      <c r="M2" s="225" t="s">
        <v>790</v>
      </c>
      <c r="N2" s="225" t="s">
        <v>763</v>
      </c>
      <c r="O2" s="276" t="s">
        <v>791</v>
      </c>
      <c r="Q2" s="326" t="s">
        <v>985</v>
      </c>
      <c r="R2" s="327" t="s">
        <v>793</v>
      </c>
      <c r="S2" s="328"/>
      <c r="T2" s="328"/>
      <c r="U2" s="328"/>
      <c r="V2" s="328"/>
      <c r="W2" s="328"/>
      <c r="X2" s="328"/>
      <c r="Y2" s="328"/>
      <c r="Z2" s="328"/>
      <c r="AA2" s="328"/>
      <c r="AB2" s="328"/>
      <c r="AC2" s="328"/>
      <c r="AD2" s="329"/>
      <c r="AF2" s="128" t="s">
        <v>439</v>
      </c>
    </row>
    <row r="3" spans="2:32" thickBot="1" x14ac:dyDescent="0.4">
      <c r="B3" t="str">
        <f>INDEX(Table12[Site Name],MATCH('2024'!C3,Table12[Site ID],0),1)</f>
        <v>Winchester Street Railway Bridge</v>
      </c>
      <c r="C3" s="135" t="s">
        <v>40</v>
      </c>
      <c r="D3" t="str">
        <f>Table1324[[#This Row],[Site ID]]&amp;"-"&amp;Table1324[[#This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INDEX(Table12[],MATCH(Table1324[[#This Row],[Site ID]],Table12[[#Data],[Site ID]],0),MATCH(Table11[[#Headers],[Area]],Table12[#Headers],0))</f>
        <v>1</v>
      </c>
      <c r="Q3" s="330" t="s">
        <v>795</v>
      </c>
      <c r="R3" s="239" t="s">
        <v>15</v>
      </c>
      <c r="S3" s="240" t="s">
        <v>203</v>
      </c>
      <c r="T3" s="240" t="s">
        <v>263</v>
      </c>
      <c r="U3" s="240" t="s">
        <v>320</v>
      </c>
      <c r="V3" s="240" t="s">
        <v>21</v>
      </c>
      <c r="W3" s="240" t="s">
        <v>447</v>
      </c>
      <c r="X3" s="240" t="s">
        <v>448</v>
      </c>
      <c r="Y3" s="240" t="s">
        <v>449</v>
      </c>
      <c r="Z3" s="240" t="s">
        <v>450</v>
      </c>
      <c r="AA3" s="240" t="s">
        <v>451</v>
      </c>
      <c r="AB3" s="240" t="s">
        <v>452</v>
      </c>
      <c r="AC3" s="240" t="s">
        <v>986</v>
      </c>
      <c r="AD3" s="241" t="s">
        <v>796</v>
      </c>
      <c r="AF3" s="128" t="s">
        <v>440</v>
      </c>
    </row>
    <row r="4" spans="2:32" ht="14.5" x14ac:dyDescent="0.35">
      <c r="B4" t="str">
        <f>INDEX(Table12[Site Name],MATCH('2024'!C4,Table12[Site ID],0),1)</f>
        <v>High Street Botley</v>
      </c>
      <c r="C4" s="135" t="s">
        <v>13</v>
      </c>
      <c r="D4" t="str">
        <f>Table1324[[#This Row],[Site ID]]&amp;"-"&amp;Table1324[[#This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INDEX(Table12[],MATCH(Table1324[[#This Row],[Site ID]],Table12[[#Data],[Site ID]],0),MATCH(Table11[[#Headers],[Area]],Table12[#Headers],0))</f>
        <v>1</v>
      </c>
      <c r="Q4" s="332" t="s">
        <v>798</v>
      </c>
      <c r="R4" s="114">
        <v>20.474194588426212</v>
      </c>
      <c r="S4" s="114"/>
      <c r="T4" s="114">
        <v>20.06819467182547</v>
      </c>
      <c r="U4" s="114">
        <v>16.324468148295843</v>
      </c>
      <c r="V4" s="114">
        <v>18.09452178924133</v>
      </c>
      <c r="W4" s="114">
        <v>15.07788907613023</v>
      </c>
      <c r="X4" s="114">
        <v>20.02502833283696</v>
      </c>
      <c r="Y4" s="114">
        <v>16.50753118194341</v>
      </c>
      <c r="Z4" s="114">
        <v>14.494307638820576</v>
      </c>
      <c r="AA4" s="114">
        <v>17.937271321517535</v>
      </c>
      <c r="AB4" s="114">
        <v>21.95</v>
      </c>
      <c r="AC4" s="114">
        <v>16.319881983629234</v>
      </c>
      <c r="AD4" s="230">
        <v>17.933935339333345</v>
      </c>
      <c r="AF4" s="128" t="s">
        <v>987</v>
      </c>
    </row>
    <row r="5" spans="2:32" ht="14.5" x14ac:dyDescent="0.35">
      <c r="B5" t="str">
        <f>INDEX(Table12[Site Name],MATCH('2024'!C5,Table12[Site ID],0),1)</f>
        <v>High Street Botley 2 (A)</v>
      </c>
      <c r="C5" s="135" t="s">
        <v>24</v>
      </c>
      <c r="D5" t="str">
        <f>Table1324[[#This Row],[Site ID]]&amp;"-"&amp;Table1324[[#This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INDEX(Table12[],MATCH(Table1324[[#This Row],[Site ID]],Table12[[#Data],[Site ID]],0),MATCH(Table11[[#Headers],[Area]],Table12[#Headers],0))</f>
        <v>1</v>
      </c>
      <c r="Q5" s="333" t="s">
        <v>801</v>
      </c>
      <c r="R5" s="114">
        <v>12.053175080077279</v>
      </c>
      <c r="S5" s="114">
        <v>8.5363965465924316</v>
      </c>
      <c r="T5" s="114">
        <v>8.3274209378414099</v>
      </c>
      <c r="U5" s="114">
        <v>5.780005442849907</v>
      </c>
      <c r="V5" s="114">
        <v>6.0081057864376817</v>
      </c>
      <c r="W5" s="114"/>
      <c r="X5" s="114">
        <v>5.3137546597736662</v>
      </c>
      <c r="Y5" s="114">
        <v>5.2765295339863467</v>
      </c>
      <c r="Z5" s="114">
        <v>5.6418772832329793</v>
      </c>
      <c r="AA5" s="114">
        <v>8.8667475179842103</v>
      </c>
      <c r="AB5" s="114">
        <v>10.54</v>
      </c>
      <c r="AC5" s="114">
        <v>7.8073003258366986</v>
      </c>
      <c r="AD5" s="230">
        <v>7.6501193740556905</v>
      </c>
      <c r="AF5" s="128" t="s">
        <v>802</v>
      </c>
    </row>
    <row r="6" spans="2:32" ht="14.5" x14ac:dyDescent="0.35">
      <c r="B6" t="str">
        <f>INDEX(Table12[Site Name],MATCH('2024'!C6,Table12[Site ID],0),1)</f>
        <v>Kings Copse Avenue</v>
      </c>
      <c r="C6" s="135" t="s">
        <v>28</v>
      </c>
      <c r="D6" t="str">
        <f>Table1324[[#This Row],[Site ID]]&amp;"-"&amp;Table1324[[#This Row],[Site Name]]</f>
        <v>KCA-Kings Copse Avenue</v>
      </c>
      <c r="E6" s="93">
        <v>2369003</v>
      </c>
      <c r="F6" t="s">
        <v>15</v>
      </c>
      <c r="G6" s="109">
        <v>45294</v>
      </c>
      <c r="H6" s="109">
        <v>45322</v>
      </c>
      <c r="I6" s="9">
        <v>672.03333333326736</v>
      </c>
      <c r="J6" s="9">
        <v>28.663161549529125</v>
      </c>
      <c r="K6" s="9">
        <v>14.959896424597664</v>
      </c>
      <c r="L6" s="9">
        <v>1.4</v>
      </c>
      <c r="N6" s="273">
        <f>INDEX(Table12[],MATCH(Table1324[[#This Row],[Site ID]],Table12[[#Data],[Site ID]],0),MATCH(Table11[[#Headers],[Area]],Table12[#Headers],0))</f>
        <v>1</v>
      </c>
      <c r="Q6" s="333" t="s">
        <v>804</v>
      </c>
      <c r="R6" s="114">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2" ht="14.5" x14ac:dyDescent="0.35">
      <c r="B7" t="str">
        <f>INDEX(Table12[Site Name],MATCH('2024'!C7,Table12[Site ID],0),1)</f>
        <v>Grange Road</v>
      </c>
      <c r="C7" s="135" t="s">
        <v>32</v>
      </c>
      <c r="D7" t="str">
        <f>Table1324[[#This Row],[Site ID]]&amp;"-"&amp;Table1324[[#This Row],[Site Name]]</f>
        <v>GR-Grange Road</v>
      </c>
      <c r="E7" s="93">
        <v>2369004</v>
      </c>
      <c r="F7" t="s">
        <v>15</v>
      </c>
      <c r="G7" s="109">
        <v>45294</v>
      </c>
      <c r="H7" s="109">
        <v>45322</v>
      </c>
      <c r="I7" s="9">
        <v>672.03333333326736</v>
      </c>
      <c r="J7" s="9">
        <v>30.055372253363398</v>
      </c>
      <c r="K7" s="9">
        <v>15.686519965220981</v>
      </c>
      <c r="L7" s="9">
        <v>1.468</v>
      </c>
      <c r="N7" s="273">
        <f>INDEX(Table12[],MATCH(Table1324[[#This Row],[Site ID]],Table12[[#Data],[Site ID]],0),MATCH(Table11[[#Headers],[Area]],Table12[#Headers],0))</f>
        <v>1</v>
      </c>
      <c r="Q7" s="333" t="s">
        <v>807</v>
      </c>
      <c r="R7" s="114">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2" ht="14.5" x14ac:dyDescent="0.35">
      <c r="B8" t="str">
        <f>INDEX(Table12[Site Name],MATCH('2024'!C8,Table12[Site ID],0),1)</f>
        <v>Upper Northam Close</v>
      </c>
      <c r="C8" s="135" t="s">
        <v>44</v>
      </c>
      <c r="D8" t="str">
        <f>Table1324[[#This Row],[Site ID]]&amp;"-"&amp;Table1324[[#This Row],[Site Name]]</f>
        <v>UNC-Upper Northam Close</v>
      </c>
      <c r="E8" s="93">
        <v>2369007</v>
      </c>
      <c r="F8" t="s">
        <v>15</v>
      </c>
      <c r="G8" s="109">
        <v>45294</v>
      </c>
      <c r="H8" s="109">
        <v>45322</v>
      </c>
      <c r="I8" s="9">
        <v>672.09999999997672</v>
      </c>
      <c r="J8" s="9">
        <v>23.153442940039486</v>
      </c>
      <c r="K8" s="9">
        <v>12.08426040711873</v>
      </c>
      <c r="L8" s="9">
        <v>1.131</v>
      </c>
      <c r="N8" s="273">
        <f>INDEX(Table12[],MATCH(Table1324[[#This Row],[Site ID]],Table12[[#Data],[Site ID]],0),MATCH(Table11[[#Headers],[Area]],Table12[#Headers],0))</f>
        <v>1</v>
      </c>
      <c r="Q8" s="333" t="s">
        <v>809</v>
      </c>
      <c r="R8" s="114">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2" ht="14.5" x14ac:dyDescent="0.35">
      <c r="B9" t="str">
        <f>INDEX(Table12[Site Name],MATCH('2024'!C9,Table12[Site ID],0),1)</f>
        <v>Bridge Road</v>
      </c>
      <c r="C9" s="135" t="s">
        <v>34</v>
      </c>
      <c r="D9" t="str">
        <f>Table1324[[#This Row],[Site ID]]&amp;"-"&amp;Table1324[[#This Row],[Site Name]]</f>
        <v>BDG-Bridge Road</v>
      </c>
      <c r="E9" s="93">
        <v>2369008</v>
      </c>
      <c r="F9" t="s">
        <v>15</v>
      </c>
      <c r="G9" s="109">
        <v>45294</v>
      </c>
      <c r="H9" s="109">
        <v>45322</v>
      </c>
      <c r="I9" s="9">
        <v>672.25000000011642</v>
      </c>
      <c r="J9" s="9">
        <v>25.46105764224178</v>
      </c>
      <c r="K9" s="9">
        <v>13.288652214113664</v>
      </c>
      <c r="L9" s="9">
        <v>1.244</v>
      </c>
      <c r="N9" s="273">
        <f>INDEX(Table12[],MATCH(Table1324[[#This Row],[Site ID]],Table12[[#Data],[Site ID]],0),MATCH(Table11[[#Headers],[Area]],Table12[#Headers],0))</f>
        <v>2</v>
      </c>
      <c r="Q9" s="333" t="s">
        <v>811</v>
      </c>
      <c r="R9" s="114">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114">
        <v>22.908485461141144</v>
      </c>
      <c r="AB9" s="114"/>
      <c r="AC9" s="114">
        <v>25.816577127871774</v>
      </c>
      <c r="AD9" s="230">
        <v>25.811534711069161</v>
      </c>
    </row>
    <row r="10" spans="2:32" ht="14.5" x14ac:dyDescent="0.35">
      <c r="B10" t="str">
        <f>INDEX(Table12[Site Name],MATCH('2024'!C10,Table12[Site ID],0),1)</f>
        <v>Bridge Road 2</v>
      </c>
      <c r="C10" s="135" t="s">
        <v>38</v>
      </c>
      <c r="D10" t="str">
        <f>Table1324[[#This Row],[Site ID]]&amp;"-"&amp;Table1324[[#This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INDEX(Table12[],MATCH(Table1324[[#This Row],[Site ID]],Table12[[#Data],[Site ID]],0),MATCH(Table11[[#Headers],[Area]],Table12[#Headers],0))</f>
        <v>2</v>
      </c>
      <c r="Q10" s="333" t="s">
        <v>813</v>
      </c>
      <c r="R10" s="114">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2" ht="14.5" x14ac:dyDescent="0.35">
      <c r="B11" t="str">
        <f>INDEX(Table12[Site Name],MATCH('2024'!C11,Table12[Site ID],0),1)</f>
        <v>Oakhill (Prov)</v>
      </c>
      <c r="C11" s="135" t="s">
        <v>58</v>
      </c>
      <c r="D11" t="str">
        <f>Table1324[[#This Row],[Site ID]]&amp;"-"&amp;Table1324[[#This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INDEX(Table12[],MATCH(Table1324[[#This Row],[Site ID]],Table12[[#Data],[Site ID]],0),MATCH(Table11[[#Headers],[Area]],Table12[#Headers],0))</f>
        <v>2</v>
      </c>
      <c r="Q11" s="333" t="s">
        <v>815</v>
      </c>
      <c r="R11" s="114">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2" ht="14.5" x14ac:dyDescent="0.35">
      <c r="B12" t="str">
        <f>INDEX(Table12[Site Name],MATCH('2024'!C12,Table12[Site ID],0),1)</f>
        <v>Oakhill 2 (Bridge)</v>
      </c>
      <c r="C12" s="135" t="s">
        <v>54</v>
      </c>
      <c r="D12" t="str">
        <f>Table1324[[#This Row],[Site ID]]&amp;"-"&amp;Table1324[[#This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INDEX(Table12[],MATCH(Table1324[[#This Row],[Site ID]],Table12[[#Data],[Site ID]],0),MATCH(Table11[[#Headers],[Area]],Table12[#Headers],0))</f>
        <v>2</v>
      </c>
      <c r="Q12" s="333" t="s">
        <v>817</v>
      </c>
      <c r="R12" s="114">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114">
        <v>27.058839522807617</v>
      </c>
      <c r="AB12" s="114">
        <v>26.55</v>
      </c>
      <c r="AC12" s="114">
        <v>20.076712894896954</v>
      </c>
      <c r="AD12" s="230">
        <v>22.161194132205029</v>
      </c>
    </row>
    <row r="13" spans="2:32" ht="14.5" x14ac:dyDescent="0.35">
      <c r="B13" t="str">
        <f>INDEX(Table12[Site Name],MATCH('2024'!C13,Table12[Site ID],0),1)</f>
        <v>Providence Hill 1</v>
      </c>
      <c r="C13" s="135" t="s">
        <v>66</v>
      </c>
      <c r="D13" t="str">
        <f>Table1324[[#This Row],[Site ID]]&amp;"-"&amp;Table1324[[#This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INDEX(Table12[],MATCH(Table1324[[#This Row],[Site ID]],Table12[[#Data],[Site ID]],0),MATCH(Table11[[#Headers],[Area]],Table12[#Headers],0))</f>
        <v>2</v>
      </c>
      <c r="Q13" s="333" t="s">
        <v>819</v>
      </c>
      <c r="R13" s="114">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114"/>
      <c r="AD13" s="230">
        <v>22.07410143502689</v>
      </c>
    </row>
    <row r="14" spans="2:32" ht="14.5" x14ac:dyDescent="0.35">
      <c r="B14" t="str">
        <f>INDEX(Table12[Site Name],MATCH('2024'!C14,Table12[Site ID],0),1)</f>
        <v>Providence Hill 3</v>
      </c>
      <c r="C14" s="135" t="s">
        <v>70</v>
      </c>
      <c r="D14" t="str">
        <f>Table1324[[#This Row],[Site ID]]&amp;"-"&amp;Table1324[[#This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INDEX(Table12[],MATCH(Table1324[[#This Row],[Site ID]],Table12[[#Data],[Site ID]],0),MATCH(Table11[[#Headers],[Area]],Table12[#Headers],0))</f>
        <v>2</v>
      </c>
      <c r="Q14" s="333" t="s">
        <v>821</v>
      </c>
      <c r="R14" s="114">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2" ht="14.5" x14ac:dyDescent="0.35">
      <c r="B15" t="str">
        <f>INDEX(Table12[Site Name],MATCH('2024'!C15,Table12[Site ID],0),1)</f>
        <v>Providence Hill 2</v>
      </c>
      <c r="C15" s="135" t="s">
        <v>62</v>
      </c>
      <c r="D15" t="str">
        <f>Table1324[[#This Row],[Site ID]]&amp;"-"&amp;Table1324[[#This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INDEX(Table12[],MATCH(Table1324[[#This Row],[Site ID]],Table12[[#Data],[Site ID]],0),MATCH(Table11[[#Headers],[Area]],Table12[#Headers],0))</f>
        <v>2</v>
      </c>
      <c r="Q15" s="333" t="s">
        <v>823</v>
      </c>
      <c r="R15" s="114">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2" ht="14.5" x14ac:dyDescent="0.35">
      <c r="B16" t="str">
        <f>INDEX(Table12[Site Name],MATCH('2024'!C16,Table12[Site ID],0),1)</f>
        <v>Hamble Lane 2 (Tesco)</v>
      </c>
      <c r="C16" s="135" t="s">
        <v>74</v>
      </c>
      <c r="D16" t="str">
        <f>Table1324[[#This Row],[Site ID]]&amp;"-"&amp;Table1324[[#This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INDEX(Table12[],MATCH(Table1324[[#This Row],[Site ID]],Table12[[#Data],[Site ID]],0),MATCH(Table11[[#Headers],[Area]],Table12[#Headers],0))</f>
        <v>2</v>
      </c>
      <c r="Q16" s="333" t="s">
        <v>825</v>
      </c>
      <c r="R16" s="114">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Table1324[[#This Row],[Site ID]]&amp;"-"&amp;Table1324[[#This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INDEX(Table12[],MATCH(Table1324[[#This Row],[Site ID]],Table12[[#Data],[Site ID]],0),MATCH(Table11[[#Headers],[Area]],Table12[#Headers],0))</f>
        <v>2</v>
      </c>
      <c r="Q17" s="333" t="s">
        <v>988</v>
      </c>
      <c r="R17" s="114">
        <v>27.261103386637124</v>
      </c>
      <c r="S17" s="114">
        <v>26.396700077403157</v>
      </c>
      <c r="T17" s="114">
        <v>21.257399256509252</v>
      </c>
      <c r="U17" s="114">
        <v>21.303335642532801</v>
      </c>
      <c r="V17" s="114"/>
      <c r="W17" s="114"/>
      <c r="X17" s="114"/>
      <c r="Y17" s="114">
        <v>16.887084751127485</v>
      </c>
      <c r="Z17" s="114">
        <v>23.110112124904731</v>
      </c>
      <c r="AA17" s="114">
        <v>19.696612567621351</v>
      </c>
      <c r="AB17" s="114">
        <v>26.72</v>
      </c>
      <c r="AC17" s="114">
        <v>22.274211122372076</v>
      </c>
      <c r="AD17" s="230">
        <v>22.767395436567554</v>
      </c>
    </row>
    <row r="18" spans="2:30" ht="14.5" x14ac:dyDescent="0.35">
      <c r="B18" t="str">
        <f>INDEX(Table12[Site Name],MATCH('2024'!C18,Table12[Site ID],0),1)</f>
        <v>Hamble Corner Fruit Farm</v>
      </c>
      <c r="C18" s="135" t="s">
        <v>82</v>
      </c>
      <c r="D18" t="str">
        <f>Table1324[[#This Row],[Site ID]]&amp;"-"&amp;Table1324[[#This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INDEX(Table12[],MATCH(Table1324[[#This Row],[Site ID]],Table12[[#Data],[Site ID]],0),MATCH(Table11[[#Headers],[Area]],Table12[#Headers],0))</f>
        <v>2</v>
      </c>
      <c r="Q18" s="333" t="s">
        <v>829</v>
      </c>
      <c r="R18" s="114">
        <v>19.722029769283459</v>
      </c>
      <c r="S18" s="114">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Table1324[[#This Row],[Site ID]]&amp;"-"&amp;Table1324[[#This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INDEX(Table12[],MATCH(Table1324[[#This Row],[Site ID]],Table12[[#Data],[Site ID]],0),MATCH(Table11[[#Headers],[Area]],Table12[#Headers],0))</f>
        <v>2</v>
      </c>
      <c r="Q19" s="333" t="s">
        <v>831</v>
      </c>
      <c r="R19" s="114">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Table1324[[#This Row],[Site ID]]&amp;"-"&amp;Table1324[[#This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INDEX(Table12[],MATCH(Table1324[[#This Row],[Site ID]],Table12[[#Data],[Site ID]],0),MATCH(Table11[[#Headers],[Area]],Table12[#Headers],0))</f>
        <v>2</v>
      </c>
      <c r="Q20" s="333" t="s">
        <v>833</v>
      </c>
      <c r="R20" s="114">
        <v>30.055372253363398</v>
      </c>
      <c r="S20" s="114">
        <v>27.124347532785293</v>
      </c>
      <c r="T20" s="114">
        <v>25.332861501828592</v>
      </c>
      <c r="U20" s="114">
        <v>25.066548777764751</v>
      </c>
      <c r="V20" s="114">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Table1324[[#This Row],[Site ID]]&amp;"-"&amp;Table1324[[#This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INDEX(Table12[],MATCH(Table1324[[#This Row],[Site ID]],Table12[[#Data],[Site ID]],0),MATCH(Table11[[#Headers],[Area]],Table12[#Headers],0))</f>
        <v>3</v>
      </c>
      <c r="Q21" s="333" t="s">
        <v>835</v>
      </c>
      <c r="R21" s="114">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Table1324[[#This Row],[Site ID]]&amp;"-"&amp;Table1324[[#This Row],[Site Name]]</f>
        <v>AL-Allington Lane</v>
      </c>
      <c r="E22" s="93">
        <v>2369022</v>
      </c>
      <c r="F22" t="s">
        <v>15</v>
      </c>
      <c r="G22" s="109">
        <v>45294</v>
      </c>
      <c r="H22" s="109">
        <v>45322</v>
      </c>
      <c r="I22" s="9">
        <v>672.01666666672099</v>
      </c>
      <c r="J22" s="9">
        <v>20.474194588426212</v>
      </c>
      <c r="K22" s="9">
        <v>10.685905317550215</v>
      </c>
      <c r="L22" s="9">
        <v>1</v>
      </c>
      <c r="N22" s="273">
        <f>INDEX(Table12[],MATCH(Table1324[[#This Row],[Site ID]],Table12[[#Data],[Site ID]],0),MATCH(Table11[[#Headers],[Area]],Table12[#Headers],0))</f>
        <v>3</v>
      </c>
      <c r="Q22" s="333" t="s">
        <v>837</v>
      </c>
      <c r="R22" s="114">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Table1324[[#This Row],[Site ID]]&amp;"-"&amp;Table1324[[#This Row],[Site Name]]</f>
        <v>JW-Jukes Walk</v>
      </c>
      <c r="E23" s="93">
        <v>2369023</v>
      </c>
      <c r="F23" t="s">
        <v>15</v>
      </c>
      <c r="G23" s="109">
        <v>45294</v>
      </c>
      <c r="H23" s="109">
        <v>45322</v>
      </c>
      <c r="I23" s="9">
        <v>672</v>
      </c>
      <c r="J23" s="9">
        <v>22.747394345238096</v>
      </c>
      <c r="K23" s="9">
        <v>11.872335253255791</v>
      </c>
      <c r="L23" s="9">
        <v>1.111</v>
      </c>
      <c r="N23" s="273">
        <f>INDEX(Table12[],MATCH(Table1324[[#This Row],[Site ID]],Table12[[#Data],[Site ID]],0),MATCH(Table11[[#Headers],[Area]],Table12[#Headers],0))</f>
        <v>3</v>
      </c>
      <c r="Q23" s="333" t="s">
        <v>839</v>
      </c>
      <c r="R23" s="114">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Table1324[[#This Row],[Site ID]]&amp;"-"&amp;Table1324[[#This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INDEX(Table12[],MATCH(Table1324[[#This Row],[Site ID]],Table12[[#Data],[Site ID]],0),MATCH(Table11[[#Headers],[Area]],Table12[#Headers],0))</f>
        <v>4</v>
      </c>
      <c r="Q24" s="333" t="s">
        <v>841</v>
      </c>
      <c r="R24" s="114">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Table1324[[#This Row],[Site ID]]&amp;"-"&amp;Table1324[[#This Row],[Site Name]]</f>
        <v>WYV-Wyvern School</v>
      </c>
      <c r="E25" s="93">
        <v>2369025</v>
      </c>
      <c r="F25" t="s">
        <v>15</v>
      </c>
      <c r="G25" s="109">
        <v>45294</v>
      </c>
      <c r="H25" s="109">
        <v>45322</v>
      </c>
      <c r="I25" s="9">
        <v>671.90000000002328</v>
      </c>
      <c r="J25" s="9">
        <v>28.034039291560273</v>
      </c>
      <c r="K25" s="9">
        <v>14.631544515428118</v>
      </c>
      <c r="L25" s="9">
        <v>1.369</v>
      </c>
      <c r="N25" s="273">
        <f>INDEX(Table12[],MATCH(Table1324[[#This Row],[Site ID]],Table12[[#Data],[Site ID]],0),MATCH(Table11[[#Headers],[Area]],Table12[#Headers],0))</f>
        <v>4</v>
      </c>
      <c r="Q25" s="333" t="s">
        <v>843</v>
      </c>
      <c r="R25" s="114">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Table1324[[#This Row],[Site ID]]&amp;"-"&amp;Table1324[[#This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INDEX(Table12[],MATCH(Table1324[[#This Row],[Site ID]],Table12[[#Data],[Site ID]],0),MATCH(Table11[[#Headers],[Area]],Table12[#Headers],0))</f>
        <v>4</v>
      </c>
      <c r="Q26" s="333" t="s">
        <v>845</v>
      </c>
      <c r="R26" s="114">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Table1324[[#This Row],[Site ID]]&amp;"-"&amp;Table1324[[#This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INDEX(Table12[],MATCH(Table1324[[#This Row],[Site ID]],Table12[[#Data],[Site ID]],0),MATCH(Table11[[#Headers],[Area]],Table12[#Headers],0))</f>
        <v>4</v>
      </c>
      <c r="Q27" s="333" t="s">
        <v>847</v>
      </c>
      <c r="R27" s="114"/>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Table1324[[#This Row],[Site ID]]&amp;"-"&amp;Table1324[[#This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INDEX(Table12[],MATCH(Table1324[[#This Row],[Site ID]],Table12[[#Data],[Site ID]],0),MATCH(Table11[[#Headers],[Area]],Table12[#Headers],0))</f>
        <v>5</v>
      </c>
      <c r="Q28" s="333" t="s">
        <v>849</v>
      </c>
      <c r="R28" s="114">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Table1324[[#This Row],[Site ID]]&amp;"-"&amp;Table1324[[#This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INDEX(Table12[],MATCH(Table1324[[#This Row],[Site ID]],Table12[[#Data],[Site ID]],0),MATCH(Table11[[#Headers],[Area]],Table12[#Headers],0))</f>
        <v>5</v>
      </c>
      <c r="Q29" s="333" t="s">
        <v>851</v>
      </c>
      <c r="R29" s="114">
        <v>28.375826203407975</v>
      </c>
      <c r="S29" s="114">
        <v>31.434010476610283</v>
      </c>
      <c r="T29" s="114">
        <v>30.307069504389485</v>
      </c>
      <c r="U29" s="114"/>
      <c r="V29" s="114">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Table1324[[#This Row],[Site ID]]&amp;"-"&amp;Table1324[[#This Row],[Site Name]]</f>
        <v>TWY-Twyford Road</v>
      </c>
      <c r="E30" s="93">
        <v>2369030</v>
      </c>
      <c r="F30" t="s">
        <v>15</v>
      </c>
      <c r="G30" s="109">
        <v>45294</v>
      </c>
      <c r="H30" s="109">
        <v>45322</v>
      </c>
      <c r="I30" s="9">
        <v>671.83333333331393</v>
      </c>
      <c r="J30" s="9">
        <v>27.053791614984654</v>
      </c>
      <c r="K30" s="9">
        <v>14.119932993207023</v>
      </c>
      <c r="L30" s="9">
        <v>1.321</v>
      </c>
      <c r="N30" s="273">
        <f>INDEX(Table12[],MATCH(Table1324[[#This Row],[Site ID]],Table12[[#Data],[Site ID]],0),MATCH(Table11[[#Headers],[Area]],Table12[#Headers],0))</f>
        <v>5</v>
      </c>
      <c r="Q30" s="333" t="s">
        <v>853</v>
      </c>
      <c r="R30" s="114">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114">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Table1324[[#This Row],[Site ID]]&amp;"-"&amp;Table1324[[#This Row],[Site Name]]</f>
        <v>MS-Mill Street</v>
      </c>
      <c r="E31" s="93">
        <v>2369031</v>
      </c>
      <c r="F31" t="s">
        <v>15</v>
      </c>
      <c r="G31" s="109">
        <v>45294</v>
      </c>
      <c r="H31" s="109">
        <v>45322</v>
      </c>
      <c r="I31" s="9">
        <v>671.78333333332557</v>
      </c>
      <c r="J31" s="9">
        <v>25.847408142506563</v>
      </c>
      <c r="K31" s="9">
        <v>13.490296525316579</v>
      </c>
      <c r="L31" s="9">
        <v>1.262</v>
      </c>
      <c r="N31" s="273">
        <f>INDEX(Table12[],MATCH(Table1324[[#This Row],[Site ID]],Table12[[#Data],[Site ID]],0),MATCH(Table11[[#Headers],[Area]],Table12[#Headers],0))</f>
        <v>5</v>
      </c>
      <c r="Q31" s="333" t="s">
        <v>855</v>
      </c>
      <c r="R31" s="114">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Table1324[[#This Row],[Site ID]]&amp;"-"&amp;Table1324[[#This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INDEX(Table12[],MATCH(Table1324[[#This Row],[Site ID]],Table12[[#Data],[Site ID]],0),MATCH(Table11[[#Headers],[Area]],Table12[#Headers],0))</f>
        <v>5</v>
      </c>
      <c r="Q32" s="333" t="s">
        <v>857</v>
      </c>
      <c r="R32" s="114">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Table1324[[#This Row],[Site ID]]&amp;"-"&amp;Table1324[[#This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INDEX(Table12[],MATCH(Table1324[[#This Row],[Site ID]],Table12[[#Data],[Site ID]],0),MATCH(Table11[[#Headers],[Area]],Table12[#Headers],0))</f>
        <v>5</v>
      </c>
      <c r="Q33" s="333" t="s">
        <v>859</v>
      </c>
      <c r="R33" s="114">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Table1324[[#This Row],[Site ID]]&amp;"-"&amp;Table1324[[#This Row],[Site Name]]</f>
        <v>CR-Campbell Road</v>
      </c>
      <c r="E34" s="93">
        <v>2369034</v>
      </c>
      <c r="F34" t="s">
        <v>15</v>
      </c>
      <c r="G34" s="109">
        <v>45294</v>
      </c>
      <c r="H34" s="109">
        <v>45322</v>
      </c>
      <c r="I34" s="9">
        <v>671.68333333334886</v>
      </c>
      <c r="J34" s="9">
        <v>31.791719312175143</v>
      </c>
      <c r="K34" s="9">
        <v>16.592755382137341</v>
      </c>
      <c r="L34" s="9">
        <v>1.552</v>
      </c>
      <c r="N34" s="273">
        <f>INDEX(Table12[],MATCH(Table1324[[#This Row],[Site ID]],Table12[[#Data],[Site ID]],0),MATCH(Table11[[#Headers],[Area]],Table12[#Headers],0))</f>
        <v>5</v>
      </c>
      <c r="Q34" s="333" t="s">
        <v>861</v>
      </c>
      <c r="R34" s="114">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Table1324[[#This Row],[Site ID]]&amp;"-"&amp;Table1324[[#This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INDEX(Table12[],MATCH(Table1324[[#This Row],[Site ID]],Table12[[#Data],[Site ID]],0),MATCH(Table11[[#Headers],[Area]],Table12[#Headers],0))</f>
        <v>5</v>
      </c>
      <c r="Q35" s="333" t="s">
        <v>863</v>
      </c>
      <c r="R35" s="114"/>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Table1324[[#This Row],[Site ID]]&amp;"-"&amp;Table1324[[#This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INDEX(Table12[],MATCH(Table1324[[#This Row],[Site ID]],Table12[[#Data],[Site ID]],0),MATCH(Table11[[#Headers],[Area]],Table12[#Headers],0))</f>
        <v>5</v>
      </c>
      <c r="Q36" s="333" t="s">
        <v>865</v>
      </c>
      <c r="R36" s="114">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Table1324[[#This Row],[Site ID]]&amp;"-"&amp;Table1324[[#This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INDEX(Table12[],MATCH(Table1324[[#This Row],[Site ID]],Table12[[#Data],[Site ID]],0),MATCH(Table11[[#Headers],[Area]],Table12[#Headers],0))</f>
        <v>5</v>
      </c>
      <c r="Q37" s="333" t="s">
        <v>867</v>
      </c>
      <c r="R37" s="114">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Table1324[[#This Row],[Site ID]]&amp;"-"&amp;Table1324[[#This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INDEX(Table12[],MATCH(Table1324[[#This Row],[Site ID]],Table12[[#Data],[Site ID]],0),MATCH(Table11[[#Headers],[Area]],Table12[#Headers],0))</f>
        <v>5</v>
      </c>
      <c r="Q38" s="333" t="s">
        <v>869</v>
      </c>
      <c r="R38" s="114">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Table1324[[#This Row],[Site ID]]&amp;"-"&amp;Table1324[[#This Row],[Site Name]]</f>
        <v>SR1-Southampton Road 1</v>
      </c>
      <c r="E39" s="93">
        <v>2369039</v>
      </c>
      <c r="F39" t="s">
        <v>15</v>
      </c>
      <c r="G39" s="109">
        <v>45294</v>
      </c>
      <c r="H39" s="109">
        <v>45322</v>
      </c>
      <c r="I39" s="9">
        <v>671.43333333323244</v>
      </c>
      <c r="J39" s="9">
        <v>37.090488010728905</v>
      </c>
      <c r="K39" s="9">
        <v>19.35829228117375</v>
      </c>
      <c r="L39" s="9">
        <v>1.81</v>
      </c>
      <c r="N39" s="273">
        <f>INDEX(Table12[],MATCH(Table1324[[#This Row],[Site ID]],Table12[[#Data],[Site ID]],0),MATCH(Table11[[#Headers],[Area]],Table12[#Headers],0))</f>
        <v>5</v>
      </c>
      <c r="Q39" s="333" t="s">
        <v>871</v>
      </c>
      <c r="R39" s="114">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Table1324[[#This Row],[Site ID]]&amp;"-"&amp;Table1324[[#This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INDEX(Table12[],MATCH(Table1324[[#This Row],[Site ID]],Table12[[#Data],[Site ID]],0),MATCH(Table11[[#Headers],[Area]],Table12[#Headers],0))</f>
        <v>5</v>
      </c>
      <c r="Q40" s="333" t="s">
        <v>873</v>
      </c>
      <c r="R40" s="114">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Table1324[[#This Row],[Site ID]]&amp;"-"&amp;Table1324[[#This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INDEX(Table12[],MATCH(Table1324[[#This Row],[Site ID]],Table12[[#Data],[Site ID]],0),MATCH(Table11[[#Headers],[Area]],Table12[#Headers],0))</f>
        <v>6</v>
      </c>
      <c r="Q41" s="333" t="s">
        <v>875</v>
      </c>
      <c r="R41" s="114"/>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22.026298327807876</v>
      </c>
    </row>
    <row r="42" spans="2:30" ht="14.5" x14ac:dyDescent="0.35">
      <c r="B42" t="str">
        <f>INDEX(Table12[Site Name],MATCH('2024'!C42,Table12[Site ID],0),1)</f>
        <v>The Point (B)</v>
      </c>
      <c r="C42" s="135" t="s">
        <v>159</v>
      </c>
      <c r="D42" t="str">
        <f>Table1324[[#This Row],[Site ID]]&amp;"-"&amp;Table1324[[#This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INDEX(Table12[],MATCH(Table1324[[#This Row],[Site ID]],Table12[[#Data],[Site ID]],0),MATCH(Table11[[#Headers],[Area]],Table12[#Headers],0))</f>
        <v>6</v>
      </c>
      <c r="Q42" s="333" t="s">
        <v>877</v>
      </c>
      <c r="R42" s="114"/>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Table1324[[#This Row],[Site ID]]&amp;"-"&amp;Table1324[[#This Row],[Site Name]]</f>
        <v>TP(C)-The Point (C)</v>
      </c>
      <c r="E43" s="93">
        <v>2369043</v>
      </c>
      <c r="F43" t="s">
        <v>15</v>
      </c>
      <c r="G43" s="109">
        <v>45294</v>
      </c>
      <c r="H43" s="109">
        <v>45322</v>
      </c>
      <c r="I43" s="9">
        <v>671.36666666669771</v>
      </c>
      <c r="J43" s="9">
        <v>21.92859838141004</v>
      </c>
      <c r="K43" s="9">
        <v>11.444988716811086</v>
      </c>
      <c r="L43" s="9">
        <v>1.07</v>
      </c>
      <c r="N43" s="273">
        <f>INDEX(Table12[],MATCH(Table1324[[#This Row],[Site ID]],Table12[[#Data],[Site ID]],0),MATCH(Table11[[#Headers],[Area]],Table12[#Headers],0))</f>
        <v>6</v>
      </c>
      <c r="Q43" s="333" t="s">
        <v>879</v>
      </c>
      <c r="R43" s="114">
        <v>22.732379699057354</v>
      </c>
      <c r="S43" s="114">
        <v>20.826115279269001</v>
      </c>
      <c r="T43" s="114">
        <v>22.198535315983207</v>
      </c>
      <c r="U43" s="114">
        <v>16.627642896025076</v>
      </c>
      <c r="V43" s="114">
        <v>16.84072054876464</v>
      </c>
      <c r="W43" s="114">
        <v>10.780809812910732</v>
      </c>
      <c r="X43" s="114">
        <v>18.01387081541781</v>
      </c>
      <c r="Y43" s="114">
        <v>12.919990107237069</v>
      </c>
      <c r="Z43" s="114">
        <v>16.621197583951329</v>
      </c>
      <c r="AA43" s="114">
        <v>21.970121670894507</v>
      </c>
      <c r="AB43" s="114">
        <v>19.670000000000002</v>
      </c>
      <c r="AC43" s="114"/>
      <c r="AD43" s="230">
        <v>18.109216702682794</v>
      </c>
    </row>
    <row r="44" spans="2:30" ht="14.5" x14ac:dyDescent="0.35">
      <c r="B44" t="str">
        <f>INDEX(Table12[Site Name],MATCH('2024'!C44,Table12[Site ID],0),1)</f>
        <v>leigh road/Pluto Road</v>
      </c>
      <c r="C44" s="135" t="s">
        <v>124</v>
      </c>
      <c r="D44" t="str">
        <f>Table1324[[#This Row],[Site ID]]&amp;"-"&amp;Table1324[[#This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INDEX(Table12[],MATCH(Table1324[[#This Row],[Site ID]],Table12[[#Data],[Site ID]],0),MATCH(Table11[[#Headers],[Area]],Table12[#Headers],0))</f>
        <v>6</v>
      </c>
      <c r="Q44" s="333" t="s">
        <v>881</v>
      </c>
      <c r="R44" s="114">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Table1324[[#This Row],[Site ID]]&amp;"-"&amp;Table1324[[#This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INDEX(Table12[],MATCH(Table1324[[#This Row],[Site ID]],Table12[[#Data],[Site ID]],0),MATCH(Table11[[#Headers],[Area]],Table12[#Headers],0))</f>
        <v>6</v>
      </c>
      <c r="Q45" s="333" t="s">
        <v>883</v>
      </c>
      <c r="R45" s="114">
        <v>37.905987008485546</v>
      </c>
      <c r="S45" s="114">
        <v>40.824036671761476</v>
      </c>
      <c r="T45" s="114">
        <v>40.693326221782371</v>
      </c>
      <c r="U45" s="114"/>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36.272824771820183</v>
      </c>
    </row>
    <row r="46" spans="2:30" ht="14.5" x14ac:dyDescent="0.35">
      <c r="B46" t="str">
        <f>INDEX(Table12[Site Name],MATCH('2024'!C46,Table12[Site ID],0),1)</f>
        <v>Hadleigh Gardens</v>
      </c>
      <c r="C46" s="135" t="s">
        <v>95</v>
      </c>
      <c r="D46" t="str">
        <f>Table1324[[#This Row],[Site ID]]&amp;"-"&amp;Table1324[[#This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INDEX(Table12[],MATCH(Table1324[[#This Row],[Site ID]],Table12[[#Data],[Site ID]],0),MATCH(Table11[[#Headers],[Area]],Table12[#Headers],0))</f>
        <v>6</v>
      </c>
      <c r="Q46" s="333" t="s">
        <v>885</v>
      </c>
      <c r="R46" s="114">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Table1324[[#This Row],[Site ID]]&amp;"-"&amp;Table1324[[#This Row],[Site Name]]</f>
        <v>WA-Woodside Avenue</v>
      </c>
      <c r="E47" s="93">
        <v>2369047</v>
      </c>
      <c r="F47" t="s">
        <v>15</v>
      </c>
      <c r="G47" s="109">
        <v>45294</v>
      </c>
      <c r="H47" s="109">
        <v>45322</v>
      </c>
      <c r="I47" s="9">
        <v>671.39999999996508</v>
      </c>
      <c r="J47" s="9">
        <v>31.518233541854485</v>
      </c>
      <c r="K47" s="9">
        <v>16.450017506187102</v>
      </c>
      <c r="L47" s="9">
        <v>1.538</v>
      </c>
      <c r="N47" s="273">
        <f>INDEX(Table12[],MATCH(Table1324[[#This Row],[Site ID]],Table12[[#Data],[Site ID]],0),MATCH(Table11[[#Headers],[Area]],Table12[#Headers],0))</f>
        <v>6</v>
      </c>
      <c r="Q47" s="333" t="s">
        <v>887</v>
      </c>
      <c r="R47" s="114">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Table1324[[#This Row],[Site ID]]&amp;"-"&amp;Table1324[[#This Row],[Site Name]]</f>
        <v>BEL-Belmont Road</v>
      </c>
      <c r="E48" s="93">
        <v>2369048</v>
      </c>
      <c r="F48" t="s">
        <v>15</v>
      </c>
      <c r="G48" s="109">
        <v>45294</v>
      </c>
      <c r="H48" s="109">
        <v>45322</v>
      </c>
      <c r="I48" s="9">
        <v>671.3833333334187</v>
      </c>
      <c r="J48" s="9">
        <v>24.07987240274748</v>
      </c>
      <c r="K48" s="9">
        <v>12.567783091204323</v>
      </c>
      <c r="L48" s="9">
        <v>1.175</v>
      </c>
      <c r="N48" s="273">
        <f>INDEX(Table12[],MATCH(Table1324[[#This Row],[Site ID]],Table12[[#Data],[Site ID]],0),MATCH(Table11[[#Headers],[Area]],Table12[#Headers],0))</f>
        <v>6</v>
      </c>
      <c r="Q48" s="333" t="s">
        <v>889</v>
      </c>
      <c r="R48" s="114">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Table1324[[#This Row],[Site ID]]&amp;"-"&amp;Table1324[[#This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INDEX(Table12[],MATCH(Table1324[[#This Row],[Site ID]],Table12[[#Data],[Site ID]],0),MATCH(Table11[[#Headers],[Area]],Table12[#Headers],0))</f>
        <v>6</v>
      </c>
      <c r="Q49" s="333" t="s">
        <v>891</v>
      </c>
      <c r="R49" s="114">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114">
        <v>15.860944149727034</v>
      </c>
      <c r="AD49" s="230">
        <v>18.663439870544199</v>
      </c>
    </row>
    <row r="50" spans="2:30" ht="14.5" x14ac:dyDescent="0.35">
      <c r="B50" t="str">
        <f>INDEX(Table12[Site Name],MATCH('2024'!C50,Table12[Site ID],0),1)</f>
        <v>Steele Close (A)</v>
      </c>
      <c r="C50" s="135" t="s">
        <v>167</v>
      </c>
      <c r="D50" t="str">
        <f>Table1324[[#This Row],[Site ID]]&amp;"-"&amp;Table1324[[#This Row],[Site Name]]</f>
        <v>SC(A)-Steele Close (A)</v>
      </c>
      <c r="E50" s="93">
        <v>2369050</v>
      </c>
      <c r="F50" t="s">
        <v>15</v>
      </c>
      <c r="G50" s="109">
        <v>45294</v>
      </c>
      <c r="H50" s="109">
        <v>45322</v>
      </c>
      <c r="I50" s="9">
        <v>671.23333333327901</v>
      </c>
      <c r="J50" s="9">
        <v>23.388318518152563</v>
      </c>
      <c r="K50" s="9">
        <v>12.206846825758124</v>
      </c>
      <c r="L50" s="9">
        <v>1.141</v>
      </c>
      <c r="N50" s="273">
        <f>INDEX(Table12[],MATCH(Table1324[[#This Row],[Site ID]],Table12[[#Data],[Site ID]],0),MATCH(Table11[[#Headers],[Area]],Table12[#Headers],0))</f>
        <v>6</v>
      </c>
      <c r="Q50" s="333" t="s">
        <v>792</v>
      </c>
      <c r="R50" s="114">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Table1324[[#This Row],[Site ID]]&amp;"-"&amp;Table1324[[#This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INDEX(Table12[],MATCH(Table1324[[#This Row],[Site ID]],Table12[[#Data],[Site ID]],0),MATCH(Table11[[#Headers],[Area]],Table12[#Headers],0))</f>
        <v>6</v>
      </c>
      <c r="Q51" s="333" t="s">
        <v>894</v>
      </c>
      <c r="R51" s="114">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Table1324[[#This Row],[Site ID]]&amp;"-"&amp;Table1324[[#This Row],[Site Name]]</f>
        <v>SC(C)-Steele Close (C)</v>
      </c>
      <c r="E52" s="93">
        <v>2369052</v>
      </c>
      <c r="F52" t="s">
        <v>15</v>
      </c>
      <c r="G52" s="109">
        <v>45294</v>
      </c>
      <c r="H52" s="109">
        <v>45322</v>
      </c>
      <c r="I52" s="9">
        <v>671.23333333345363</v>
      </c>
      <c r="J52" s="9">
        <v>23.962264984849458</v>
      </c>
      <c r="K52" s="9">
        <v>12.506401349086357</v>
      </c>
      <c r="L52" s="9">
        <v>1.169</v>
      </c>
      <c r="N52" s="273">
        <f>INDEX(Table12[],MATCH(Table1324[[#This Row],[Site ID]],Table12[[#Data],[Site ID]],0),MATCH(Table11[[#Headers],[Area]],Table12[#Headers],0))</f>
        <v>6</v>
      </c>
      <c r="Q52" s="333" t="s">
        <v>896</v>
      </c>
      <c r="R52" s="114">
        <v>29.806216035133733</v>
      </c>
      <c r="S52" s="114">
        <v>32.015583209292913</v>
      </c>
      <c r="T52" s="114">
        <v>35.217746765159326</v>
      </c>
      <c r="U52" s="114">
        <v>28.301855250232954</v>
      </c>
      <c r="V52" s="114"/>
      <c r="W52" s="114">
        <v>24.202364690721929</v>
      </c>
      <c r="X52" s="114">
        <v>28.827013122577799</v>
      </c>
      <c r="Y52" s="114">
        <v>26.616091913073355</v>
      </c>
      <c r="Z52" s="114">
        <v>26.436476696811166</v>
      </c>
      <c r="AA52" s="114">
        <v>31.247525812013382</v>
      </c>
      <c r="AB52" s="114">
        <v>34.18</v>
      </c>
      <c r="AC52" s="114">
        <v>28.277422661974569</v>
      </c>
      <c r="AD52" s="230">
        <v>29.557117832453741</v>
      </c>
    </row>
    <row r="53" spans="2:30" ht="14.5" x14ac:dyDescent="0.35">
      <c r="B53" t="str">
        <f>INDEX(Table12[Site Name],MATCH('2024'!C53,Table12[Site ID],0),1)</f>
        <v>Medina Close</v>
      </c>
      <c r="C53" s="135" t="s">
        <v>127</v>
      </c>
      <c r="D53" t="str">
        <f>Table1324[[#This Row],[Site ID]]&amp;"-"&amp;Table1324[[#This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INDEX(Table12[],MATCH(Table1324[[#This Row],[Site ID]],Table12[[#Data],[Site ID]],0),MATCH(Table11[[#Headers],[Area]],Table12[#Headers],0))</f>
        <v>6</v>
      </c>
      <c r="Q53" s="333" t="s">
        <v>898</v>
      </c>
      <c r="R53" s="114">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Table1324[[#This Row],[Site ID]]&amp;"-"&amp;Table1324[[#This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INDEX(Table12[],MATCH(Table1324[[#This Row],[Site ID]],Table12[[#Data],[Site ID]],0),MATCH(Table11[[#Headers],[Area]],Table12[#Headers],0))</f>
        <v>6</v>
      </c>
      <c r="Q54" s="333" t="s">
        <v>900</v>
      </c>
      <c r="R54" s="114">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Table1324[[#This Row],[Site ID]]&amp;"-"&amp;Table1324[[#This Row],[Site Name]]</f>
        <v>NH-Nuffield Hospital</v>
      </c>
      <c r="E55" s="93">
        <v>2369055</v>
      </c>
      <c r="F55" t="s">
        <v>15</v>
      </c>
      <c r="G55" s="109">
        <v>45294</v>
      </c>
      <c r="H55" s="109">
        <v>45322</v>
      </c>
      <c r="I55" s="9">
        <v>671.25</v>
      </c>
      <c r="J55" s="9">
        <v>21.932409683426446</v>
      </c>
      <c r="K55" s="9">
        <v>11.446977914105661</v>
      </c>
      <c r="L55" s="9">
        <v>1.07</v>
      </c>
      <c r="N55" s="273">
        <f>INDEX(Table12[],MATCH(Table1324[[#This Row],[Site ID]],Table12[[#Data],[Site ID]],0),MATCH(Table11[[#Headers],[Area]],Table12[#Headers],0))</f>
        <v>7</v>
      </c>
      <c r="Q55" s="333" t="s">
        <v>902</v>
      </c>
      <c r="R55" s="114">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Table1324[[#This Row],[Site ID]]&amp;"-"&amp;Table1324[[#This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INDEX(Table12[],MATCH(Table1324[[#This Row],[Site ID]],Table12[[#Data],[Site ID]],0),MATCH(Table11[[#Headers],[Area]],Table12[#Headers],0))</f>
        <v>7</v>
      </c>
      <c r="Q56" s="333" t="s">
        <v>904</v>
      </c>
      <c r="R56" s="114">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Table1324[[#This Row],[Site ID]]&amp;"-"&amp;Table1324[[#This Row],[Site Name]]</f>
        <v>CC-Chestnut Close</v>
      </c>
      <c r="E57" s="93">
        <v>2369057</v>
      </c>
      <c r="F57" t="s">
        <v>15</v>
      </c>
      <c r="G57" s="109">
        <v>45294</v>
      </c>
      <c r="H57" s="109">
        <v>45322</v>
      </c>
      <c r="I57" s="9">
        <v>671.25</v>
      </c>
      <c r="J57" s="9">
        <v>25.58097877094972</v>
      </c>
      <c r="K57" s="9">
        <v>13.351241529723236</v>
      </c>
      <c r="L57" s="9">
        <v>1.248</v>
      </c>
      <c r="N57" s="273">
        <f>INDEX(Table12[],MATCH(Table1324[[#This Row],[Site ID]],Table12[[#Data],[Site ID]],0),MATCH(Table11[[#Headers],[Area]],Table12[#Headers],0))</f>
        <v>8</v>
      </c>
      <c r="Q57" s="333" t="s">
        <v>906</v>
      </c>
      <c r="R57" s="114">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Table1324[[#This Row],[Site ID]]&amp;"-"&amp;Table1324[[#This Row],[Site Name]]</f>
        <v>SSQ-Sparrow Square</v>
      </c>
      <c r="E58" s="93">
        <v>2369058</v>
      </c>
      <c r="F58" t="s">
        <v>15</v>
      </c>
      <c r="G58" s="109">
        <v>45294</v>
      </c>
      <c r="H58" s="109">
        <v>45322</v>
      </c>
      <c r="I58" s="9">
        <v>670.28333333332557</v>
      </c>
      <c r="J58" s="9">
        <v>26.64422806275984</v>
      </c>
      <c r="K58" s="9">
        <v>13.906173310417454</v>
      </c>
      <c r="L58" s="9">
        <v>1.298</v>
      </c>
      <c r="N58" s="273">
        <f>INDEX(Table12[],MATCH(Table1324[[#This Row],[Site ID]],Table12[[#Data],[Site ID]],0),MATCH(Table11[[#Headers],[Area]],Table12[#Headers],0))</f>
        <v>8</v>
      </c>
      <c r="Q58" s="333" t="s">
        <v>908</v>
      </c>
      <c r="R58" s="114">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Table1324[[#This Row],[Site ID]]&amp;"-"&amp;Table1324[[#This Row],[Site Name]]</f>
        <v>DD (A)-Dove Dale</v>
      </c>
      <c r="E59" s="93">
        <v>2369059</v>
      </c>
      <c r="F59" t="s">
        <v>15</v>
      </c>
      <c r="G59" s="109">
        <v>45294</v>
      </c>
      <c r="H59" s="109">
        <v>45322</v>
      </c>
      <c r="I59" s="9">
        <v>671.26666666654637</v>
      </c>
      <c r="J59" s="9">
        <v>27.261103386637124</v>
      </c>
      <c r="K59" s="9">
        <v>14.228133291564262</v>
      </c>
      <c r="L59" s="9">
        <v>1.33</v>
      </c>
      <c r="N59" s="273">
        <f>INDEX(Table12[],MATCH(Table1324[[#This Row],[Site ID]],Table12[[#Data],[Site ID]],0),MATCH(Table11[[#Headers],[Area]],Table12[#Headers],0))</f>
        <v>8</v>
      </c>
      <c r="Q59" s="333" t="s">
        <v>910</v>
      </c>
      <c r="R59" s="114">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Table1324[[#This Row],[Site ID]]&amp;"-"&amp;Table1324[[#This Row],[Site Name]]</f>
        <v>PA-Passfield Avenue</v>
      </c>
      <c r="E60" s="93">
        <v>2369060</v>
      </c>
      <c r="F60" t="s">
        <v>15</v>
      </c>
      <c r="G60" s="109">
        <v>45294</v>
      </c>
      <c r="H60" s="109">
        <v>45322</v>
      </c>
      <c r="I60" s="9">
        <v>671.28333333326736</v>
      </c>
      <c r="J60" s="9"/>
      <c r="K60" s="9">
        <v>20.143541206790069</v>
      </c>
      <c r="L60" s="9">
        <v>1.883</v>
      </c>
      <c r="M60" s="115" t="s">
        <v>989</v>
      </c>
      <c r="N60" s="273">
        <f>INDEX(Table12[],MATCH(Table1324[[#This Row],[Site ID]],Table12[[#Data],[Site ID]],0),MATCH(Table11[[#Headers],[Area]],Table12[#Headers],0))</f>
        <v>8</v>
      </c>
      <c r="O60" t="s">
        <v>990</v>
      </c>
      <c r="Q60" s="333" t="s">
        <v>912</v>
      </c>
      <c r="R60" s="114">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Table1324[[#This Row],[Site ID]]&amp;"-"&amp;Table1324[[#This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INDEX(Table12[],MATCH(Table1324[[#This Row],[Site ID]],Table12[[#Data],[Site ID]],0),MATCH(Table11[[#Headers],[Area]],Table12[#Headers],0))</f>
        <v>1</v>
      </c>
      <c r="Q61" s="333" t="s">
        <v>914</v>
      </c>
      <c r="R61" s="114">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Table1324[[#This Row],[Site ID]]&amp;"-"&amp;Table1324[[#This Row],[Site Name]]</f>
        <v>HSB2A-High Street Botley 2 (A)</v>
      </c>
      <c r="E62" s="93">
        <v>2391545</v>
      </c>
      <c r="F62" t="s">
        <v>203</v>
      </c>
      <c r="G62" s="109">
        <v>45322</v>
      </c>
      <c r="H62" s="109">
        <v>45357</v>
      </c>
      <c r="I62" s="9">
        <v>839.98333333327901</v>
      </c>
      <c r="J62" s="9">
        <v>25.159813488364492</v>
      </c>
      <c r="K62" s="9">
        <v>13.131426664073325</v>
      </c>
      <c r="L62" s="9">
        <v>1.536</v>
      </c>
      <c r="M62" t="s">
        <v>991</v>
      </c>
      <c r="N62" s="273">
        <f>INDEX(Table12[],MATCH(Table1324[[#This Row],[Site ID]],Table12[[#Data],[Site ID]],0),MATCH(Table11[[#Headers],[Area]],Table12[#Headers],0))</f>
        <v>1</v>
      </c>
      <c r="Q62" s="333" t="s">
        <v>916</v>
      </c>
      <c r="R62" s="114">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Table1324[[#This Row],[Site ID]]&amp;"-"&amp;Table1324[[#This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INDEX(Table12[],MATCH(Table1324[[#This Row],[Site ID]],Table12[[#Data],[Site ID]],0),MATCH(Table11[[#Headers],[Area]],Table12[#Headers],0))</f>
        <v>1</v>
      </c>
      <c r="Q63" s="333" t="s">
        <v>992</v>
      </c>
      <c r="R63" s="114">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Table1324[[#This Row],[Site ID]]&amp;"-"&amp;Table1324[[#This Row],[Site Name]]</f>
        <v>GR-Grange Road</v>
      </c>
      <c r="E64" s="93">
        <v>2391547</v>
      </c>
      <c r="F64" t="s">
        <v>203</v>
      </c>
      <c r="G64" s="109">
        <v>45322</v>
      </c>
      <c r="H64" s="109">
        <v>45357</v>
      </c>
      <c r="I64" s="9">
        <v>840.01666666672099</v>
      </c>
      <c r="J64" s="9">
        <v>27.124347532785293</v>
      </c>
      <c r="K64" s="9">
        <v>14.15675758496101</v>
      </c>
      <c r="L64" s="9">
        <v>1.6559999999999999</v>
      </c>
      <c r="M64" t="s">
        <v>991</v>
      </c>
      <c r="N64" s="273">
        <f>INDEX(Table12[],MATCH(Table1324[[#This Row],[Site ID]],Table12[[#Data],[Site ID]],0),MATCH(Table11[[#Headers],[Area]],Table12[#Headers],0))</f>
        <v>1</v>
      </c>
      <c r="Q64" s="334" t="s">
        <v>917</v>
      </c>
      <c r="R64" s="114">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114"/>
      <c r="AB64" s="114">
        <v>30.5</v>
      </c>
      <c r="AC64" s="114">
        <v>22.126591166480065</v>
      </c>
      <c r="AD64" s="230">
        <v>24.561867536770549</v>
      </c>
    </row>
    <row r="65" spans="2:30" thickBot="1" x14ac:dyDescent="0.4">
      <c r="B65" t="str">
        <f>INDEX(Table12[Site Name],MATCH('2024'!C65,Table12[Site ID],0),1)</f>
        <v>Pavilion Road</v>
      </c>
      <c r="C65" s="135" t="s">
        <v>36</v>
      </c>
      <c r="D65" t="str">
        <f>Table1324[[#This Row],[Site ID]]&amp;"-"&amp;Table1324[[#This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INDEX(Table12[],MATCH(Table1324[[#This Row],[Site ID]],Table12[[#Data],[Site ID]],0),MATCH(Table11[[#Headers],[Area]],Table12[#Headers],0))</f>
        <v>1</v>
      </c>
      <c r="Q65" s="331" t="s">
        <v>796</v>
      </c>
      <c r="R65" s="231">
        <v>26.666906547201492</v>
      </c>
      <c r="S65" s="231">
        <v>26.982459998571493</v>
      </c>
      <c r="T65" s="231">
        <v>25.004633962629569</v>
      </c>
      <c r="U65" s="231">
        <v>21.146014054295883</v>
      </c>
      <c r="V65" s="231">
        <v>21.557934291736569</v>
      </c>
      <c r="W65" s="231">
        <v>19.912677582595148</v>
      </c>
      <c r="X65" s="231">
        <v>21.903725816285235</v>
      </c>
      <c r="Y65" s="231">
        <v>19.964460668111322</v>
      </c>
      <c r="Z65" s="231">
        <v>22.947171994290525</v>
      </c>
      <c r="AA65" s="231">
        <v>24.368263487864048</v>
      </c>
      <c r="AB65" s="231">
        <v>27.234655172413795</v>
      </c>
      <c r="AC65" s="231">
        <v>22.731983647012878</v>
      </c>
      <c r="AD65" s="232">
        <v>23.398071304483992</v>
      </c>
    </row>
    <row r="66" spans="2:30" ht="14.5" x14ac:dyDescent="0.35">
      <c r="B66" t="str">
        <f>INDEX(Table12[Site Name],MATCH('2024'!C66,Table12[Site ID],0),1)</f>
        <v>Winchester Street Railway Bridge</v>
      </c>
      <c r="C66" s="135" t="s">
        <v>40</v>
      </c>
      <c r="D66" t="str">
        <f>Table1324[[#This Row],[Site ID]]&amp;"-"&amp;Table1324[[#This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INDEX(Table12[],MATCH(Table1324[[#This Row],[Site ID]],Table12[[#Data],[Site ID]],0),MATCH(Table11[[#Headers],[Area]],Table12[#Headers],0))</f>
        <v>1</v>
      </c>
    </row>
    <row r="67" spans="2:30" ht="14.5" x14ac:dyDescent="0.35">
      <c r="B67" t="str">
        <f>INDEX(Table12[Site Name],MATCH('2024'!C67,Table12[Site ID],0),1)</f>
        <v>Upper Northam Close</v>
      </c>
      <c r="C67" s="135" t="s">
        <v>44</v>
      </c>
      <c r="D67" t="str">
        <f>Table1324[[#This Row],[Site ID]]&amp;"-"&amp;Table1324[[#This Row],[Site Name]]</f>
        <v>UNC-Upper Northam Close</v>
      </c>
      <c r="E67" s="93">
        <v>2391550</v>
      </c>
      <c r="F67" t="s">
        <v>203</v>
      </c>
      <c r="G67" s="109">
        <v>45322</v>
      </c>
      <c r="H67" s="109">
        <v>45357</v>
      </c>
      <c r="I67" s="9">
        <v>839.93333333329065</v>
      </c>
      <c r="J67" s="9">
        <v>25.0630248432428</v>
      </c>
      <c r="K67" s="9">
        <v>13.08091066975094</v>
      </c>
      <c r="L67" s="9">
        <v>1.53</v>
      </c>
      <c r="N67" s="273">
        <f>INDEX(Table12[],MATCH(Table1324[[#This Row],[Site ID]],Table12[[#Data],[Site ID]],0),MATCH(Table11[[#Headers],[Area]],Table12[#Headers],0))</f>
        <v>1</v>
      </c>
    </row>
    <row r="68" spans="2:30" ht="14.5" x14ac:dyDescent="0.35">
      <c r="B68" t="str">
        <f>INDEX(Table12[Site Name],MATCH('2024'!C68,Table12[Site ID],0),1)</f>
        <v>Bridge Road</v>
      </c>
      <c r="C68" s="135" t="s">
        <v>34</v>
      </c>
      <c r="D68" t="str">
        <f>Table1324[[#This Row],[Site ID]]&amp;"-"&amp;Table1324[[#This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INDEX(Table12[],MATCH(Table1324[[#This Row],[Site ID]],Table12[[#Data],[Site ID]],0),MATCH(Table11[[#Headers],[Area]],Table12[#Headers],0))</f>
        <v>2</v>
      </c>
    </row>
    <row r="69" spans="2:30" ht="14.5" x14ac:dyDescent="0.35">
      <c r="B69" t="str">
        <f>INDEX(Table12[Site Name],MATCH('2024'!C69,Table12[Site ID],0),1)</f>
        <v>Bridge Road 2</v>
      </c>
      <c r="C69" s="135" t="s">
        <v>38</v>
      </c>
      <c r="D69" t="str">
        <f>Table1324[[#This Row],[Site ID]]&amp;"-"&amp;Table1324[[#This Row],[Site Name]]</f>
        <v>BDG2-Bridge Road 2</v>
      </c>
      <c r="E69" s="93">
        <v>2391552</v>
      </c>
      <c r="F69" t="s">
        <v>203</v>
      </c>
      <c r="G69" s="109">
        <v>45322</v>
      </c>
      <c r="H69" s="109">
        <v>45357</v>
      </c>
      <c r="I69" s="9">
        <v>839.81666666659294</v>
      </c>
      <c r="J69" s="9">
        <v>35.224175911412324</v>
      </c>
      <c r="K69" s="9">
        <v>18.384225423492865</v>
      </c>
      <c r="L69" s="9">
        <v>2.15</v>
      </c>
      <c r="N69" s="273">
        <f>INDEX(Table12[],MATCH(Table1324[[#This Row],[Site ID]],Table12[[#Data],[Site ID]],0),MATCH(Table11[[#Headers],[Area]],Table12[#Headers],0))</f>
        <v>2</v>
      </c>
    </row>
    <row r="70" spans="2:30" ht="14.5" x14ac:dyDescent="0.35">
      <c r="B70" t="str">
        <f>INDEX(Table12[Site Name],MATCH('2024'!C70,Table12[Site ID],0),1)</f>
        <v>Oakhill 2 (Bridge)</v>
      </c>
      <c r="C70" s="135" t="s">
        <v>54</v>
      </c>
      <c r="D70" t="str">
        <f>Table1324[[#This Row],[Site ID]]&amp;"-"&amp;Table1324[[#This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INDEX(Table12[],MATCH(Table1324[[#This Row],[Site ID]],Table12[[#Data],[Site ID]],0),MATCH(Table11[[#Headers],[Area]],Table12[#Headers],0))</f>
        <v>2</v>
      </c>
    </row>
    <row r="71" spans="2:30" ht="14.5" x14ac:dyDescent="0.35">
      <c r="B71" t="str">
        <f>INDEX(Table12[Site Name],MATCH('2024'!C71,Table12[Site ID],0),1)</f>
        <v>Oakhill (Prov)</v>
      </c>
      <c r="C71" s="135" t="s">
        <v>58</v>
      </c>
      <c r="D71" t="str">
        <f>Table1324[[#This Row],[Site ID]]&amp;"-"&amp;Table1324[[#This Row],[Site Name]]</f>
        <v>OH-Oakhill (Prov)</v>
      </c>
      <c r="E71" s="93">
        <v>2391554</v>
      </c>
      <c r="F71" t="s">
        <v>203</v>
      </c>
      <c r="G71" s="109">
        <v>45322</v>
      </c>
      <c r="H71" s="109">
        <v>45357</v>
      </c>
      <c r="I71" s="9">
        <v>839.8666666665813</v>
      </c>
      <c r="J71" s="9">
        <v>30.127164232420906</v>
      </c>
      <c r="K71" s="9">
        <v>15.723989682891913</v>
      </c>
      <c r="L71" s="9">
        <v>1.839</v>
      </c>
      <c r="N71" s="273">
        <f>INDEX(Table12[],MATCH(Table1324[[#This Row],[Site ID]],Table12[[#Data],[Site ID]],0),MATCH(Table11[[#Headers],[Area]],Table12[#Headers],0))</f>
        <v>2</v>
      </c>
    </row>
    <row r="72" spans="2:30" ht="14.5" x14ac:dyDescent="0.35">
      <c r="B72" t="str">
        <f>INDEX(Table12[Site Name],MATCH('2024'!C72,Table12[Site ID],0),1)</f>
        <v>Providence Hill 2</v>
      </c>
      <c r="C72" s="135" t="s">
        <v>62</v>
      </c>
      <c r="D72" t="str">
        <f>Table1324[[#This Row],[Site ID]]&amp;"-"&amp;Table1324[[#This Row],[Site Name]]</f>
        <v>PH2-Providence Hill 2</v>
      </c>
      <c r="E72" s="93">
        <v>2391555</v>
      </c>
      <c r="F72" t="s">
        <v>203</v>
      </c>
      <c r="G72" s="109">
        <v>45322</v>
      </c>
      <c r="H72" s="109">
        <v>45357</v>
      </c>
      <c r="I72" s="9">
        <v>839.86666666675592</v>
      </c>
      <c r="J72" s="216">
        <v>40.824036671761476</v>
      </c>
      <c r="K72" s="9">
        <v>13.765972479309799</v>
      </c>
      <c r="L72" s="9">
        <v>1.61</v>
      </c>
      <c r="M72" s="115" t="s">
        <v>993</v>
      </c>
      <c r="N72" s="273">
        <f>INDEX(Table12[],MATCH(Table1324[[#This Row],[Site ID]],Table12[[#Data],[Site ID]],0),MATCH(Table11[[#Headers],[Area]],Table12[#Headers],0))</f>
        <v>2</v>
      </c>
    </row>
    <row r="73" spans="2:30" ht="14.5" x14ac:dyDescent="0.35">
      <c r="B73" t="str">
        <f>INDEX(Table12[Site Name],MATCH('2024'!C73,Table12[Site ID],0),1)</f>
        <v>Providence Hill 1</v>
      </c>
      <c r="C73" s="135" t="s">
        <v>66</v>
      </c>
      <c r="D73" t="str">
        <f>Table1324[[#This Row],[Site ID]]&amp;"-"&amp;Table1324[[#This Row],[Site Name]]</f>
        <v>PH1-Providence Hill 1</v>
      </c>
      <c r="E73" s="93">
        <v>2391556</v>
      </c>
      <c r="F73" t="s">
        <v>203</v>
      </c>
      <c r="G73" s="109">
        <v>45322</v>
      </c>
      <c r="H73" s="109">
        <v>45357</v>
      </c>
      <c r="I73" s="9">
        <v>839.88333333330229</v>
      </c>
      <c r="J73" s="9">
        <v>26.375603270357573</v>
      </c>
      <c r="K73" s="9">
        <v>21.306908492568621</v>
      </c>
      <c r="L73" s="9">
        <v>2.492</v>
      </c>
      <c r="M73" s="115" t="s">
        <v>993</v>
      </c>
      <c r="N73" s="273">
        <f>INDEX(Table12[],MATCH(Table1324[[#This Row],[Site ID]],Table12[[#Data],[Site ID]],0),MATCH(Table11[[#Headers],[Area]],Table12[#Headers],0))</f>
        <v>2</v>
      </c>
    </row>
    <row r="74" spans="2:30" ht="14.5" x14ac:dyDescent="0.35">
      <c r="B74" t="str">
        <f>INDEX(Table12[Site Name],MATCH('2024'!C74,Table12[Site ID],0),1)</f>
        <v>Providence Hill 3</v>
      </c>
      <c r="C74" s="135" t="s">
        <v>70</v>
      </c>
      <c r="D74" t="str">
        <f>Table1324[[#This Row],[Site ID]]&amp;"-"&amp;Table1324[[#This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INDEX(Table12[],MATCH(Table1324[[#This Row],[Site ID]],Table12[[#Data],[Site ID]],0),MATCH(Table11[[#Headers],[Area]],Table12[#Headers],0))</f>
        <v>2</v>
      </c>
    </row>
    <row r="75" spans="2:30" ht="14.5" x14ac:dyDescent="0.35">
      <c r="B75" t="str">
        <f>INDEX(Table12[Site Name],MATCH('2024'!C75,Table12[Site ID],0),1)</f>
        <v>Hamble Lane 2 (Tesco)</v>
      </c>
      <c r="C75" s="135" t="s">
        <v>74</v>
      </c>
      <c r="D75" t="str">
        <f>Table1324[[#This Row],[Site ID]]&amp;"-"&amp;Table1324[[#This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INDEX(Table12[],MATCH(Table1324[[#This Row],[Site ID]],Table12[[#Data],[Site ID]],0),MATCH(Table11[[#Headers],[Area]],Table12[#Headers],0))</f>
        <v>2</v>
      </c>
    </row>
    <row r="76" spans="2:30" ht="14.5" x14ac:dyDescent="0.35">
      <c r="B76" t="str">
        <f>INDEX(Table12[Site Name],MATCH('2024'!C76,Table12[Site ID],0),1)</f>
        <v>Hamble Lane (Woodlands)</v>
      </c>
      <c r="C76" s="135" t="s">
        <v>78</v>
      </c>
      <c r="D76" t="str">
        <f>Table1324[[#This Row],[Site ID]]&amp;"-"&amp;Table1324[[#This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INDEX(Table12[],MATCH(Table1324[[#This Row],[Site ID]],Table12[[#Data],[Site ID]],0),MATCH(Table11[[#Headers],[Area]],Table12[#Headers],0))</f>
        <v>2</v>
      </c>
    </row>
    <row r="77" spans="2:30" ht="14.5" x14ac:dyDescent="0.35">
      <c r="B77" t="str">
        <f>INDEX(Table12[Site Name],MATCH('2024'!C77,Table12[Site ID],0),1)</f>
        <v>Hamble Corner Fruit Farm</v>
      </c>
      <c r="C77" s="135" t="s">
        <v>82</v>
      </c>
      <c r="D77" t="str">
        <f>Table1324[[#This Row],[Site ID]]&amp;"-"&amp;Table1324[[#This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INDEX(Table12[],MATCH(Table1324[[#This Row],[Site ID]],Table12[[#Data],[Site ID]],0),MATCH(Table11[[#Headers],[Area]],Table12[#Headers],0))</f>
        <v>2</v>
      </c>
    </row>
    <row r="78" spans="2:30" ht="14.5" x14ac:dyDescent="0.35">
      <c r="B78" t="str">
        <f>INDEX(Table12[Site Name],MATCH('2024'!C78,Table12[Site ID],0),1)</f>
        <v>Hamble Lane 4</v>
      </c>
      <c r="C78" s="135" t="s">
        <v>86</v>
      </c>
      <c r="D78" t="str">
        <f>Table1324[[#This Row],[Site ID]]&amp;"-"&amp;Table1324[[#This Row],[Site Name]]</f>
        <v>HL4-Hamble Lane 4</v>
      </c>
      <c r="E78" s="93">
        <v>2391561</v>
      </c>
      <c r="F78" t="s">
        <v>203</v>
      </c>
      <c r="G78" s="109">
        <v>45322</v>
      </c>
      <c r="H78" s="109">
        <v>45357</v>
      </c>
      <c r="I78" s="9">
        <v>839.71666666661622</v>
      </c>
      <c r="J78" s="9">
        <v>21.038710676221417</v>
      </c>
      <c r="K78" s="9">
        <v>10.980537931222035</v>
      </c>
      <c r="L78" s="9">
        <v>1.284</v>
      </c>
      <c r="N78" s="273">
        <f>INDEX(Table12[],MATCH(Table1324[[#This Row],[Site ID]],Table12[[#Data],[Site ID]],0),MATCH(Table11[[#Headers],[Area]],Table12[#Headers],0))</f>
        <v>2</v>
      </c>
    </row>
    <row r="79" spans="2:30" ht="14.5" x14ac:dyDescent="0.35">
      <c r="B79" t="str">
        <f>INDEX(Table12[Site Name],MATCH('2024'!C79,Table12[Site ID],0),1)</f>
        <v>Hamble Primary School</v>
      </c>
      <c r="C79" s="135" t="s">
        <v>90</v>
      </c>
      <c r="D79" t="str">
        <f>Table1324[[#This Row],[Site ID]]&amp;"-"&amp;Table1324[[#This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INDEX(Table12[],MATCH(Table1324[[#This Row],[Site ID]],Table12[[#Data],[Site ID]],0),MATCH(Table11[[#Headers],[Area]],Table12[#Headers],0))</f>
        <v>2</v>
      </c>
    </row>
    <row r="80" spans="2:30" ht="14.5" x14ac:dyDescent="0.35">
      <c r="B80" t="str">
        <f>INDEX(Table12[Site Name],MATCH('2024'!C80,Table12[Site ID],0),1)</f>
        <v>Hound Parish Office</v>
      </c>
      <c r="C80" s="135" t="s">
        <v>93</v>
      </c>
      <c r="D80" t="str">
        <f>Table1324[[#This Row],[Site ID]]&amp;"-"&amp;Table1324[[#This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INDEX(Table12[],MATCH(Table1324[[#This Row],[Site ID]],Table12[[#Data],[Site ID]],0),MATCH(Table11[[#Headers],[Area]],Table12[#Headers],0))</f>
        <v>2</v>
      </c>
    </row>
    <row r="81" spans="2:15" ht="14.5" x14ac:dyDescent="0.35">
      <c r="B81" t="str">
        <f>INDEX(Table12[Site Name],MATCH('2024'!C81,Table12[Site ID],0),1)</f>
        <v>Swaythling road</v>
      </c>
      <c r="C81" s="135" t="s">
        <v>97</v>
      </c>
      <c r="D81" t="str">
        <f>Table1324[[#This Row],[Site ID]]&amp;"-"&amp;Table1324[[#This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INDEX(Table12[],MATCH(Table1324[[#This Row],[Site ID]],Table12[[#Data],[Site ID]],0),MATCH(Table11[[#Headers],[Area]],Table12[#Headers],0))</f>
        <v>3</v>
      </c>
    </row>
    <row r="82" spans="2:15" ht="14.5" x14ac:dyDescent="0.35">
      <c r="B82" t="str">
        <f>INDEX(Table12[Site Name],MATCH('2024'!C82,Table12[Site ID],0),1)</f>
        <v>Allington Lane</v>
      </c>
      <c r="C82" s="135" t="s">
        <v>26</v>
      </c>
      <c r="D82" t="str">
        <f>Table1324[[#This Row],[Site ID]]&amp;"-"&amp;Table1324[[#This Row],[Site Name]]</f>
        <v>AL-Allington Lane</v>
      </c>
      <c r="E82" s="93">
        <v>2391565</v>
      </c>
      <c r="F82" t="s">
        <v>203</v>
      </c>
      <c r="G82" s="109">
        <v>45322</v>
      </c>
      <c r="H82" s="109">
        <v>45357</v>
      </c>
      <c r="I82" s="9">
        <v>839.81666666659294</v>
      </c>
      <c r="J82" s="9"/>
      <c r="K82" s="9">
        <v>13.005770636805881</v>
      </c>
      <c r="L82" s="9">
        <v>1.5209999999999999</v>
      </c>
      <c r="M82" t="s">
        <v>994</v>
      </c>
      <c r="N82" s="273">
        <f>INDEX(Table12[],MATCH(Table1324[[#This Row],[Site ID]],Table12[[#Data],[Site ID]],0),MATCH(Table11[[#Headers],[Area]],Table12[#Headers],0))</f>
        <v>3</v>
      </c>
      <c r="O82" t="s">
        <v>990</v>
      </c>
    </row>
    <row r="83" spans="2:15" ht="14.5" x14ac:dyDescent="0.35">
      <c r="B83" t="str">
        <f>INDEX(Table12[Site Name],MATCH('2024'!C83,Table12[Site ID],0),1)</f>
        <v>Jukes Walk</v>
      </c>
      <c r="C83" s="135" t="s">
        <v>102</v>
      </c>
      <c r="D83" t="str">
        <f>Table1324[[#This Row],[Site ID]]&amp;"-"&amp;Table1324[[#This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INDEX(Table12[],MATCH(Table1324[[#This Row],[Site ID]],Table12[[#Data],[Site ID]],0),MATCH(Table11[[#Headers],[Area]],Table12[#Headers],0))</f>
        <v>3</v>
      </c>
    </row>
    <row r="84" spans="2:15" ht="14.5" x14ac:dyDescent="0.35">
      <c r="B84" t="str">
        <f>INDEX(Table12[Site Name],MATCH('2024'!C84,Table12[Site ID],0),1)</f>
        <v>Botley Road</v>
      </c>
      <c r="C84" s="135" t="s">
        <v>46</v>
      </c>
      <c r="D84" t="str">
        <f>Table1324[[#This Row],[Site ID]]&amp;"-"&amp;Table1324[[#This Row],[Site Name]]</f>
        <v>BOT-Botley Road</v>
      </c>
      <c r="E84" s="93">
        <v>2391567</v>
      </c>
      <c r="F84" t="s">
        <v>203</v>
      </c>
      <c r="G84" s="109">
        <v>45322</v>
      </c>
      <c r="H84" s="109">
        <v>45357</v>
      </c>
      <c r="I84" s="9">
        <v>839.80000000004657</v>
      </c>
      <c r="J84" s="9">
        <v>31.505783519883941</v>
      </c>
      <c r="K84" s="9">
        <v>16.443519582402892</v>
      </c>
      <c r="L84" s="9">
        <v>1.923</v>
      </c>
      <c r="N84" s="273">
        <f>INDEX(Table12[],MATCH(Table1324[[#This Row],[Site ID]],Table12[[#Data],[Site ID]],0),MATCH(Table11[[#Headers],[Area]],Table12[#Headers],0))</f>
        <v>4</v>
      </c>
    </row>
    <row r="85" spans="2:15" ht="14.5" x14ac:dyDescent="0.35">
      <c r="B85" t="str">
        <f>INDEX(Table12[Site Name],MATCH('2024'!C85,Table12[Site ID],0),1)</f>
        <v>Wyvern School</v>
      </c>
      <c r="C85" s="135" t="s">
        <v>107</v>
      </c>
      <c r="D85" t="str">
        <f>Table1324[[#This Row],[Site ID]]&amp;"-"&amp;Table1324[[#This Row],[Site Name]]</f>
        <v>WYV-Wyvern School</v>
      </c>
      <c r="E85" s="93">
        <v>2391568</v>
      </c>
      <c r="F85" t="s">
        <v>203</v>
      </c>
      <c r="G85" s="109">
        <v>45322</v>
      </c>
      <c r="H85" s="109">
        <v>45357</v>
      </c>
      <c r="I85" s="9">
        <v>839.81666666659294</v>
      </c>
      <c r="J85" s="9">
        <v>26.688457004507296</v>
      </c>
      <c r="K85" s="9">
        <v>13.929257309241803</v>
      </c>
      <c r="L85" s="9">
        <v>1.629</v>
      </c>
      <c r="N85" s="273">
        <f>INDEX(Table12[],MATCH(Table1324[[#This Row],[Site ID]],Table12[[#Data],[Site ID]],0),MATCH(Table11[[#Headers],[Area]],Table12[#Headers],0))</f>
        <v>4</v>
      </c>
    </row>
    <row r="86" spans="2:15" ht="14.5" x14ac:dyDescent="0.35">
      <c r="B86" t="str">
        <f>INDEX(Table12[Site Name],MATCH('2024'!C86,Table12[Site ID],0),1)</f>
        <v>Fair Oak Road/Sandy Lane</v>
      </c>
      <c r="C86" s="135" t="s">
        <v>84</v>
      </c>
      <c r="D86" t="str">
        <f>Table1324[[#This Row],[Site ID]]&amp;"-"&amp;Table1324[[#This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INDEX(Table12[],MATCH(Table1324[[#This Row],[Site ID]],Table12[[#Data],[Site ID]],0),MATCH(Table11[[#Headers],[Area]],Table12[#Headers],0))</f>
        <v>4</v>
      </c>
    </row>
    <row r="87" spans="2:15" ht="14.5" x14ac:dyDescent="0.35">
      <c r="B87" t="str">
        <f>INDEX(Table12[Site Name],MATCH('2024'!C87,Table12[Site ID],0),1)</f>
        <v>Fair Oak Road</v>
      </c>
      <c r="C87" s="135" t="s">
        <v>80</v>
      </c>
      <c r="D87" t="str">
        <f>Table1324[[#This Row],[Site ID]]&amp;"-"&amp;Table1324[[#This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INDEX(Table12[],MATCH(Table1324[[#This Row],[Site ID]],Table12[[#Data],[Site ID]],0),MATCH(Table11[[#Headers],[Area]],Table12[#Headers],0))</f>
        <v>4</v>
      </c>
    </row>
    <row r="88" spans="2:15" ht="14.5" x14ac:dyDescent="0.35">
      <c r="B88" t="str">
        <f>INDEX(Table12[Site Name],MATCH('2024'!C88,Table12[Site ID],0),1)</f>
        <v>Bishopstoke Road</v>
      </c>
      <c r="C88" s="135" t="s">
        <v>49</v>
      </c>
      <c r="D88" t="str">
        <f>Table1324[[#This Row],[Site ID]]&amp;"-"&amp;Table1324[[#This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INDEX(Table12[],MATCH(Table1324[[#This Row],[Site ID]],Table12[[#Data],[Site ID]],0),MATCH(Table11[[#Headers],[Area]],Table12[#Headers],0))</f>
        <v>5</v>
      </c>
    </row>
    <row r="89" spans="2:15" ht="14.5" x14ac:dyDescent="0.35">
      <c r="B89" t="str">
        <f>INDEX(Table12[Site Name],MATCH('2024'!C89,Table12[Site ID],0),1)</f>
        <v>Bishopstoke Road 2</v>
      </c>
      <c r="C89" s="135" t="s">
        <v>52</v>
      </c>
      <c r="D89" t="str">
        <f>Table1324[[#This Row],[Site ID]]&amp;"-"&amp;Table1324[[#This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INDEX(Table12[],MATCH(Table1324[[#This Row],[Site ID]],Table12[[#Data],[Site ID]],0),MATCH(Table11[[#Headers],[Area]],Table12[#Headers],0))</f>
        <v>5</v>
      </c>
    </row>
    <row r="90" spans="2:15" ht="14.5" x14ac:dyDescent="0.35">
      <c r="B90" t="str">
        <f>INDEX(Table12[Site Name],MATCH('2024'!C90,Table12[Site ID],0),1)</f>
        <v>Twyford Road</v>
      </c>
      <c r="C90" s="135" t="s">
        <v>118</v>
      </c>
      <c r="D90" t="str">
        <f>Table1324[[#This Row],[Site ID]]&amp;"-"&amp;Table1324[[#This Row],[Site Name]]</f>
        <v>TWY-Twyford Road</v>
      </c>
      <c r="E90" s="93">
        <v>2391573</v>
      </c>
      <c r="F90" t="s">
        <v>203</v>
      </c>
      <c r="G90" s="109">
        <v>45322</v>
      </c>
      <c r="H90" s="109">
        <v>45357</v>
      </c>
      <c r="I90" s="9">
        <v>839.71666666661622</v>
      </c>
      <c r="J90" s="9">
        <v>27.789449615943553</v>
      </c>
      <c r="K90" s="9">
        <v>14.503888108530038</v>
      </c>
      <c r="L90" s="9">
        <v>1.696</v>
      </c>
      <c r="N90" s="273">
        <f>INDEX(Table12[],MATCH(Table1324[[#This Row],[Site ID]],Table12[[#Data],[Site ID]],0),MATCH(Table11[[#Headers],[Area]],Table12[#Headers],0))</f>
        <v>5</v>
      </c>
    </row>
    <row r="91" spans="2:15" ht="14.5" x14ac:dyDescent="0.35">
      <c r="B91" t="str">
        <f>INDEX(Table12[Site Name],MATCH('2024'!C91,Table12[Site ID],0),1)</f>
        <v>Mill Street</v>
      </c>
      <c r="C91" s="135" t="s">
        <v>122</v>
      </c>
      <c r="D91" t="str">
        <f>Table1324[[#This Row],[Site ID]]&amp;"-"&amp;Table1324[[#This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INDEX(Table12[],MATCH(Table1324[[#This Row],[Site ID]],Table12[[#Data],[Site ID]],0),MATCH(Table11[[#Headers],[Area]],Table12[#Headers],0))</f>
        <v>5</v>
      </c>
    </row>
    <row r="92" spans="2:15" ht="14.5" x14ac:dyDescent="0.35">
      <c r="B92" t="str">
        <f>INDEX(Table12[Site Name],MATCH('2024'!C92,Table12[Site ID],0),1)</f>
        <v>Campbell Road 4</v>
      </c>
      <c r="C92" s="135" t="s">
        <v>72</v>
      </c>
      <c r="D92" t="str">
        <f>Table1324[[#This Row],[Site ID]]&amp;"-"&amp;Table1324[[#This Row],[Site Name]]</f>
        <v>CR4-Campbell Road 4</v>
      </c>
      <c r="E92" s="93">
        <v>2391575</v>
      </c>
      <c r="F92" t="s">
        <v>203</v>
      </c>
      <c r="G92" s="109">
        <v>45322</v>
      </c>
      <c r="H92" s="109">
        <v>45357</v>
      </c>
      <c r="I92" s="9">
        <v>839.73333333333721</v>
      </c>
      <c r="J92" s="9">
        <v>25.429463321689308</v>
      </c>
      <c r="K92" s="9">
        <v>13.272162485224065</v>
      </c>
      <c r="L92" s="9">
        <v>1.552</v>
      </c>
      <c r="N92" s="273">
        <f>INDEX(Table12[],MATCH(Table1324[[#This Row],[Site ID]],Table12[[#Data],[Site ID]],0),MATCH(Table11[[#Headers],[Area]],Table12[#Headers],0))</f>
        <v>5</v>
      </c>
    </row>
    <row r="93" spans="2:15" ht="14.5" x14ac:dyDescent="0.35">
      <c r="B93" t="str">
        <f>INDEX(Table12[Site Name],MATCH('2024'!C93,Table12[Site ID],0),1)</f>
        <v>Campbell Road 3</v>
      </c>
      <c r="C93" s="135" t="s">
        <v>68</v>
      </c>
      <c r="D93" t="str">
        <f>Table1324[[#This Row],[Site ID]]&amp;"-"&amp;Table1324[[#This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INDEX(Table12[],MATCH(Table1324[[#This Row],[Site ID]],Table12[[#Data],[Site ID]],0),MATCH(Table11[[#Headers],[Area]],Table12[#Headers],0))</f>
        <v>5</v>
      </c>
    </row>
    <row r="94" spans="2:15" ht="14.5" x14ac:dyDescent="0.35">
      <c r="B94" t="str">
        <f>INDEX(Table12[Site Name],MATCH('2024'!C94,Table12[Site ID],0),1)</f>
        <v>Campbell Road</v>
      </c>
      <c r="C94" s="135" t="s">
        <v>64</v>
      </c>
      <c r="D94" t="str">
        <f>Table1324[[#This Row],[Site ID]]&amp;"-"&amp;Table1324[[#This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INDEX(Table12[],MATCH(Table1324[[#This Row],[Site ID]],Table12[[#Data],[Site ID]],0),MATCH(Table11[[#Headers],[Area]],Table12[#Headers],0))</f>
        <v>5</v>
      </c>
    </row>
    <row r="95" spans="2:15" ht="14.5" x14ac:dyDescent="0.35">
      <c r="B95" t="str">
        <f>INDEX(Table12[Site Name],MATCH('2024'!C95,Table12[Site ID],0),1)</f>
        <v>Southampton Road Analyser (A)</v>
      </c>
      <c r="C95" s="135" t="s">
        <v>135</v>
      </c>
      <c r="D95" t="str">
        <f>Table1324[[#This Row],[Site ID]]&amp;"-"&amp;Table1324[[#This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INDEX(Table12[],MATCH(Table1324[[#This Row],[Site ID]],Table12[[#Data],[Site ID]],0),MATCH(Table11[[#Headers],[Area]],Table12[#Headers],0))</f>
        <v>5</v>
      </c>
    </row>
    <row r="96" spans="2:15" ht="14.5" x14ac:dyDescent="0.35">
      <c r="B96" t="str">
        <f>INDEX(Table12[Site Name],MATCH('2024'!C96,Table12[Site ID],0),1)</f>
        <v>Southampton Road Analyser (B)</v>
      </c>
      <c r="C96" s="135" t="s">
        <v>138</v>
      </c>
      <c r="D96" t="str">
        <f>Table1324[[#This Row],[Site ID]]&amp;"-"&amp;Table1324[[#This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INDEX(Table12[],MATCH(Table1324[[#This Row],[Site ID]],Table12[[#Data],[Site ID]],0),MATCH(Table11[[#Headers],[Area]],Table12[#Headers],0))</f>
        <v>5</v>
      </c>
    </row>
    <row r="97" spans="2:14" ht="14.5" x14ac:dyDescent="0.35">
      <c r="B97" t="str">
        <f>INDEX(Table12[Site Name],MATCH('2024'!C97,Table12[Site ID],0),1)</f>
        <v>Southampton Road Analyser (C)</v>
      </c>
      <c r="C97" s="135" t="s">
        <v>141</v>
      </c>
      <c r="D97" t="str">
        <f>Table1324[[#This Row],[Site ID]]&amp;"-"&amp;Table1324[[#This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INDEX(Table12[],MATCH(Table1324[[#This Row],[Site ID]],Table12[[#Data],[Site ID]],0),MATCH(Table11[[#Headers],[Area]],Table12[#Headers],0))</f>
        <v>5</v>
      </c>
    </row>
    <row r="98" spans="2:14" ht="14.5" x14ac:dyDescent="0.35">
      <c r="B98" t="str">
        <f>INDEX(Table12[Site Name],MATCH('2024'!C98,Table12[Site ID],0),1)</f>
        <v>Chestnut Avenue</v>
      </c>
      <c r="C98" s="135" t="s">
        <v>56</v>
      </c>
      <c r="D98" t="str">
        <f>Table1324[[#This Row],[Site ID]]&amp;"-"&amp;Table1324[[#This Row],[Site Name]]</f>
        <v>CA-Chestnut Avenue</v>
      </c>
      <c r="E98" s="93">
        <v>2391581</v>
      </c>
      <c r="F98" t="s">
        <v>203</v>
      </c>
      <c r="G98" s="109">
        <v>45322</v>
      </c>
      <c r="H98" s="109">
        <v>45357</v>
      </c>
      <c r="I98" s="9">
        <v>839.78333333332557</v>
      </c>
      <c r="J98" s="9">
        <v>25.870316946831764</v>
      </c>
      <c r="K98" s="9">
        <v>13.502253103774407</v>
      </c>
      <c r="L98" s="9">
        <v>1.579</v>
      </c>
      <c r="N98" s="273">
        <f>INDEX(Table12[],MATCH(Table1324[[#This Row],[Site ID]],Table12[[#Data],[Site ID]],0),MATCH(Table11[[#Headers],[Area]],Table12[#Headers],0))</f>
        <v>5</v>
      </c>
    </row>
    <row r="99" spans="2:14" ht="14.5" x14ac:dyDescent="0.35">
      <c r="B99" t="str">
        <f>INDEX(Table12[Site Name],MATCH('2024'!C99,Table12[Site ID],0),1)</f>
        <v>Southampton Road 1</v>
      </c>
      <c r="C99" s="135" t="s">
        <v>149</v>
      </c>
      <c r="D99" t="str">
        <f>Table1324[[#This Row],[Site ID]]&amp;"-"&amp;Table1324[[#This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INDEX(Table12[],MATCH(Table1324[[#This Row],[Site ID]],Table12[[#Data],[Site ID]],0),MATCH(Table11[[#Headers],[Area]],Table12[#Headers],0))</f>
        <v>5</v>
      </c>
    </row>
    <row r="100" spans="2:14" ht="14.5" x14ac:dyDescent="0.35">
      <c r="B100" t="str">
        <f>INDEX(Table12[Site Name],MATCH('2024'!C100,Table12[Site ID],0),1)</f>
        <v>Southampton Road 2</v>
      </c>
      <c r="C100" s="135" t="s">
        <v>152</v>
      </c>
      <c r="D100" t="str">
        <f>Table1324[[#This Row],[Site ID]]&amp;"-"&amp;Table1324[[#This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INDEX(Table12[],MATCH(Table1324[[#This Row],[Site ID]],Table12[[#Data],[Site ID]],0),MATCH(Table11[[#Headers],[Area]],Table12[#Headers],0))</f>
        <v>5</v>
      </c>
    </row>
    <row r="101" spans="2:14" ht="14.5" x14ac:dyDescent="0.35">
      <c r="B101" t="str">
        <f>INDEX(Table12[Site Name],MATCH('2024'!C101,Table12[Site ID],0),1)</f>
        <v>The Point (A)</v>
      </c>
      <c r="C101" s="135" t="s">
        <v>156</v>
      </c>
      <c r="D101" t="str">
        <f>Table1324[[#This Row],[Site ID]]&amp;"-"&amp;Table1324[[#This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INDEX(Table12[],MATCH(Table1324[[#This Row],[Site ID]],Table12[[#Data],[Site ID]],0),MATCH(Table11[[#Headers],[Area]],Table12[#Headers],0))</f>
        <v>6</v>
      </c>
    </row>
    <row r="102" spans="2:14" ht="14.5" x14ac:dyDescent="0.35">
      <c r="B102" t="str">
        <f>INDEX(Table12[Site Name],MATCH('2024'!C102,Table12[Site ID],0),1)</f>
        <v>The Point (B)</v>
      </c>
      <c r="C102" s="135" t="s">
        <v>159</v>
      </c>
      <c r="D102" t="str">
        <f>Table1324[[#This Row],[Site ID]]&amp;"-"&amp;Table1324[[#This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INDEX(Table12[],MATCH(Table1324[[#This Row],[Site ID]],Table12[[#Data],[Site ID]],0),MATCH(Table11[[#Headers],[Area]],Table12[#Headers],0))</f>
        <v>6</v>
      </c>
    </row>
    <row r="103" spans="2:14" ht="14.5" x14ac:dyDescent="0.35">
      <c r="B103" t="str">
        <f>INDEX(Table12[Site Name],MATCH('2024'!C103,Table12[Site ID],0),1)</f>
        <v>The Point (C)</v>
      </c>
      <c r="C103" s="135" t="s">
        <v>162</v>
      </c>
      <c r="D103" t="str">
        <f>Table1324[[#This Row],[Site ID]]&amp;"-"&amp;Table1324[[#This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INDEX(Table12[],MATCH(Table1324[[#This Row],[Site ID]],Table12[[#Data],[Site ID]],0),MATCH(Table11[[#Headers],[Area]],Table12[#Headers],0))</f>
        <v>6</v>
      </c>
    </row>
    <row r="104" spans="2:14" ht="14.5" x14ac:dyDescent="0.35">
      <c r="B104" t="str">
        <f>INDEX(Table12[Site Name],MATCH('2024'!C104,Table12[Site ID],0),1)</f>
        <v>leigh road/Pluto Road</v>
      </c>
      <c r="C104" s="135" t="s">
        <v>124</v>
      </c>
      <c r="D104" t="str">
        <f>Table1324[[#This Row],[Site ID]]&amp;"-"&amp;Table1324[[#This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INDEX(Table12[],MATCH(Table1324[[#This Row],[Site ID]],Table12[[#Data],[Site ID]],0),MATCH(Table11[[#Headers],[Area]],Table12[#Headers],0))</f>
        <v>6</v>
      </c>
    </row>
    <row r="105" spans="2:14" ht="14.5" x14ac:dyDescent="0.35">
      <c r="B105" t="str">
        <f>INDEX(Table12[Site Name],MATCH('2024'!C105,Table12[Site ID],0),1)</f>
        <v>Oxburgh Close</v>
      </c>
      <c r="C105" s="135" t="s">
        <v>143</v>
      </c>
      <c r="D105" t="str">
        <f>Table1324[[#This Row],[Site ID]]&amp;"-"&amp;Table1324[[#This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INDEX(Table12[],MATCH(Table1324[[#This Row],[Site ID]],Table12[[#Data],[Site ID]],0),MATCH(Table11[[#Headers],[Area]],Table12[#Headers],0))</f>
        <v>6</v>
      </c>
    </row>
    <row r="106" spans="2:14" ht="14.5" x14ac:dyDescent="0.35">
      <c r="B106" t="str">
        <f>INDEX(Table12[Site Name],MATCH('2024'!C106,Table12[Site ID],0),1)</f>
        <v>Hadleigh Gardens</v>
      </c>
      <c r="C106" s="135" t="s">
        <v>95</v>
      </c>
      <c r="D106" t="str">
        <f>Table1324[[#This Row],[Site ID]]&amp;"-"&amp;Table1324[[#This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INDEX(Table12[],MATCH(Table1324[[#This Row],[Site ID]],Table12[[#Data],[Site ID]],0),MATCH(Table11[[#Headers],[Area]],Table12[#Headers],0))</f>
        <v>6</v>
      </c>
    </row>
    <row r="107" spans="2:14" ht="14.5" x14ac:dyDescent="0.35">
      <c r="B107" t="str">
        <f>INDEX(Table12[Site Name],MATCH('2024'!C107,Table12[Site ID],0),1)</f>
        <v>Woodside Avenue</v>
      </c>
      <c r="C107" s="135" t="s">
        <v>175</v>
      </c>
      <c r="D107" t="str">
        <f>Table1324[[#This Row],[Site ID]]&amp;"-"&amp;Table1324[[#This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INDEX(Table12[],MATCH(Table1324[[#This Row],[Site ID]],Table12[[#Data],[Site ID]],0),MATCH(Table11[[#Headers],[Area]],Table12[#Headers],0))</f>
        <v>6</v>
      </c>
    </row>
    <row r="108" spans="2:14" ht="14.5" x14ac:dyDescent="0.35">
      <c r="B108" t="str">
        <f>INDEX(Table12[Site Name],MATCH('2024'!C108,Table12[Site ID],0),1)</f>
        <v>Belmont Road</v>
      </c>
      <c r="C108" s="135" t="s">
        <v>42</v>
      </c>
      <c r="D108" t="str">
        <f>Table1324[[#This Row],[Site ID]]&amp;"-"&amp;Table1324[[#This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INDEX(Table12[],MATCH(Table1324[[#This Row],[Site ID]],Table12[[#Data],[Site ID]],0),MATCH(Table11[[#Headers],[Area]],Table12[#Headers],0))</f>
        <v>6</v>
      </c>
    </row>
    <row r="109" spans="2:14" ht="14.5" x14ac:dyDescent="0.35">
      <c r="B109" t="str">
        <f>INDEX(Table12[Site Name],MATCH('2024'!C109,Table12[Site ID],0),1)</f>
        <v>Leigh Road/J13</v>
      </c>
      <c r="C109" s="135" t="s">
        <v>120</v>
      </c>
      <c r="D109" t="str">
        <f>Table1324[[#This Row],[Site ID]]&amp;"-"&amp;Table1324[[#This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INDEX(Table12[],MATCH(Table1324[[#This Row],[Site ID]],Table12[[#Data],[Site ID]],0),MATCH(Table11[[#Headers],[Area]],Table12[#Headers],0))</f>
        <v>6</v>
      </c>
    </row>
    <row r="110" spans="2:14" ht="14.5" x14ac:dyDescent="0.35">
      <c r="B110" t="str">
        <f>INDEX(Table12[Site Name],MATCH('2024'!C110,Table12[Site ID],0),1)</f>
        <v>Steele Close (A)</v>
      </c>
      <c r="C110" s="135" t="s">
        <v>167</v>
      </c>
      <c r="D110" t="str">
        <f>Table1324[[#This Row],[Site ID]]&amp;"-"&amp;Table1324[[#This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INDEX(Table12[],MATCH(Table1324[[#This Row],[Site ID]],Table12[[#Data],[Site ID]],0),MATCH(Table11[[#Headers],[Area]],Table12[#Headers],0))</f>
        <v>6</v>
      </c>
    </row>
    <row r="111" spans="2:14" ht="14.5" x14ac:dyDescent="0.35">
      <c r="B111" t="str">
        <f>INDEX(Table12[Site Name],MATCH('2024'!C111,Table12[Site ID],0),1)</f>
        <v>Steele Close (B)</v>
      </c>
      <c r="C111" s="135" t="s">
        <v>170</v>
      </c>
      <c r="D111" t="str">
        <f>Table1324[[#This Row],[Site ID]]&amp;"-"&amp;Table1324[[#This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INDEX(Table12[],MATCH(Table1324[[#This Row],[Site ID]],Table12[[#Data],[Site ID]],0),MATCH(Table11[[#Headers],[Area]],Table12[#Headers],0))</f>
        <v>6</v>
      </c>
    </row>
    <row r="112" spans="2:14" ht="14.5" x14ac:dyDescent="0.35">
      <c r="B112" t="str">
        <f>INDEX(Table12[Site Name],MATCH('2024'!C112,Table12[Site ID],0),1)</f>
        <v>Steele Close (C)</v>
      </c>
      <c r="C112" s="135" t="s">
        <v>173</v>
      </c>
      <c r="D112" t="str">
        <f>Table1324[[#This Row],[Site ID]]&amp;"-"&amp;Table1324[[#This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INDEX(Table12[],MATCH(Table1324[[#This Row],[Site ID]],Table12[[#Data],[Site ID]],0),MATCH(Table11[[#Headers],[Area]],Table12[#Headers],0))</f>
        <v>6</v>
      </c>
    </row>
    <row r="113" spans="2:14" ht="14.5" x14ac:dyDescent="0.35">
      <c r="B113" t="str">
        <f>INDEX(Table12[Site Name],MATCH('2024'!C113,Table12[Site ID],0),1)</f>
        <v>Medina Close</v>
      </c>
      <c r="C113" s="135" t="s">
        <v>127</v>
      </c>
      <c r="D113" t="str">
        <f>Table1324[[#This Row],[Site ID]]&amp;"-"&amp;Table1324[[#This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INDEX(Table12[],MATCH(Table1324[[#This Row],[Site ID]],Table12[[#Data],[Site ID]],0),MATCH(Table11[[#Headers],[Area]],Table12[#Headers],0))</f>
        <v>6</v>
      </c>
    </row>
    <row r="114" spans="2:14" ht="14.5" x14ac:dyDescent="0.35">
      <c r="B114" t="str">
        <f>INDEX(Table12[Site Name],MATCH('2024'!C114,Table12[Site ID],0),1)</f>
        <v>Porteous Crescent (A)</v>
      </c>
      <c r="C114" s="135" t="s">
        <v>154</v>
      </c>
      <c r="D114" t="str">
        <f>Table1324[[#This Row],[Site ID]]&amp;"-"&amp;Table1324[[#This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INDEX(Table12[],MATCH(Table1324[[#This Row],[Site ID]],Table12[[#Data],[Site ID]],0),MATCH(Table11[[#Headers],[Area]],Table12[#Headers],0))</f>
        <v>6</v>
      </c>
    </row>
    <row r="115" spans="2:14" ht="14.5" x14ac:dyDescent="0.35">
      <c r="B115" t="str">
        <f>INDEX(Table12[Site Name],MATCH('2024'!C115,Table12[Site ID],0),1)</f>
        <v>Nuffield Hospital</v>
      </c>
      <c r="C115" s="135" t="s">
        <v>133</v>
      </c>
      <c r="D115" t="str">
        <f>Table1324[[#This Row],[Site ID]]&amp;"-"&amp;Table1324[[#This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INDEX(Table12[],MATCH(Table1324[[#This Row],[Site ID]],Table12[[#Data],[Site ID]],0),MATCH(Table11[[#Headers],[Area]],Table12[#Headers],0))</f>
        <v>7</v>
      </c>
    </row>
    <row r="116" spans="2:14" ht="14.5" x14ac:dyDescent="0.35">
      <c r="B116" t="str">
        <f>INDEX(Table12[Site Name],MATCH('2024'!C116,Table12[Site ID],0),1)</f>
        <v>Ashdown Road</v>
      </c>
      <c r="C116" s="135" t="s">
        <v>30</v>
      </c>
      <c r="D116" t="str">
        <f>Table1324[[#This Row],[Site ID]]&amp;"-"&amp;Table1324[[#This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INDEX(Table12[],MATCH(Table1324[[#This Row],[Site ID]],Table12[[#Data],[Site ID]],0),MATCH(Table11[[#Headers],[Area]],Table12[#Headers],0))</f>
        <v>7</v>
      </c>
    </row>
    <row r="117" spans="2:14" ht="14.5" x14ac:dyDescent="0.35">
      <c r="B117" t="str">
        <f>INDEX(Table12[Site Name],MATCH('2024'!C117,Table12[Site ID],0),1)</f>
        <v>Chestnut Close</v>
      </c>
      <c r="C117" s="135" t="s">
        <v>60</v>
      </c>
      <c r="D117" t="str">
        <f>Table1324[[#This Row],[Site ID]]&amp;"-"&amp;Table1324[[#This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INDEX(Table12[],MATCH(Table1324[[#This Row],[Site ID]],Table12[[#Data],[Site ID]],0),MATCH(Table11[[#Headers],[Area]],Table12[#Headers],0))</f>
        <v>8</v>
      </c>
    </row>
    <row r="118" spans="2:14" ht="14.5" x14ac:dyDescent="0.35">
      <c r="B118" t="str">
        <f>INDEX(Table12[Site Name],MATCH('2024'!C118,Table12[Site ID],0),1)</f>
        <v>Sparrow Square</v>
      </c>
      <c r="C118" s="135" t="s">
        <v>188</v>
      </c>
      <c r="D118" t="str">
        <f>Table1324[[#This Row],[Site ID]]&amp;"-"&amp;Table1324[[#This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INDEX(Table12[],MATCH(Table1324[[#This Row],[Site ID]],Table12[[#Data],[Site ID]],0),MATCH(Table11[[#Headers],[Area]],Table12[#Headers],0))</f>
        <v>8</v>
      </c>
    </row>
    <row r="119" spans="2:14" ht="14.5" x14ac:dyDescent="0.35">
      <c r="B119" t="str">
        <f>INDEX(Table12[Site Name],MATCH('2024'!C119,Table12[Site ID],0),1)</f>
        <v>Dove Dale</v>
      </c>
      <c r="C119" s="135" t="s">
        <v>76</v>
      </c>
      <c r="D119" t="str">
        <f>Table1324[[#This Row],[Site ID]]&amp;"-"&amp;Table1324[[#This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INDEX(Table12[],MATCH(Table1324[[#This Row],[Site ID]],Table12[[#Data],[Site ID]],0),MATCH(Table11[[#Headers],[Area]],Table12[#Headers],0))</f>
        <v>8</v>
      </c>
    </row>
    <row r="120" spans="2:14" ht="14.5" x14ac:dyDescent="0.35">
      <c r="B120" t="str">
        <f>INDEX(Table12[Site Name],MATCH('2024'!C120,Table12[Site ID],0),1)</f>
        <v>Passfield Avenue</v>
      </c>
      <c r="C120" s="135" t="s">
        <v>146</v>
      </c>
      <c r="D120" t="str">
        <f>Table1324[[#This Row],[Site ID]]&amp;"-"&amp;Table1324[[#This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INDEX(Table12[],MATCH(Table1324[[#This Row],[Site ID]],Table12[[#Data],[Site ID]],0),MATCH(Table11[[#Headers],[Area]],Table12[#Headers],0))</f>
        <v>8</v>
      </c>
    </row>
    <row r="121" spans="2:14" ht="14.5" x14ac:dyDescent="0.35">
      <c r="B121" t="str">
        <f>INDEX(Table12[Site Name],MATCH('2024'!C121,Table12[Site ID],0),1)</f>
        <v>High Street Botley</v>
      </c>
      <c r="C121" s="135" t="s">
        <v>13</v>
      </c>
      <c r="D121" t="str">
        <f>Table1324[[#This Row],[Site ID]]&amp;"-"&amp;Table1324[[#This Row],[Site Name]]</f>
        <v>HSB-High Street Botley</v>
      </c>
      <c r="E121" s="93" t="s">
        <v>995</v>
      </c>
      <c r="F121" t="s">
        <v>263</v>
      </c>
      <c r="G121" s="109">
        <v>45357</v>
      </c>
      <c r="H121" s="109">
        <v>45385</v>
      </c>
      <c r="I121" s="9">
        <v>671.90000000002328</v>
      </c>
      <c r="J121" s="9">
        <v>30.307069504389485</v>
      </c>
      <c r="K121" s="9">
        <v>15.817885962624993</v>
      </c>
      <c r="L121" s="9">
        <v>1.48</v>
      </c>
      <c r="N121" s="273">
        <f>INDEX(Table12[],MATCH(Table1324[[#This Row],[Site ID]],Table12[[#Data],[Site ID]],0),MATCH(Table11[[#Headers],[Area]],Table12[#Headers],0))</f>
        <v>1</v>
      </c>
    </row>
    <row r="122" spans="2:14" ht="14.5" x14ac:dyDescent="0.35">
      <c r="B122" t="str">
        <f>INDEX(Table12[Site Name],MATCH('2024'!C122,Table12[Site ID],0),1)</f>
        <v>High Street Botley 2 (A)</v>
      </c>
      <c r="C122" s="135" t="s">
        <v>24</v>
      </c>
      <c r="D122" t="str">
        <f>Table1324[[#This Row],[Site ID]]&amp;"-"&amp;Table1324[[#This Row],[Site Name]]</f>
        <v>HSB2A-High Street Botley 2 (A)</v>
      </c>
      <c r="E122" s="93" t="s">
        <v>996</v>
      </c>
      <c r="F122" t="s">
        <v>263</v>
      </c>
      <c r="G122" s="109">
        <v>45357</v>
      </c>
      <c r="H122" s="109">
        <v>45385</v>
      </c>
      <c r="I122" s="9">
        <v>671.88333333330229</v>
      </c>
      <c r="J122" s="9">
        <v>24.901561282961982</v>
      </c>
      <c r="K122" s="9">
        <v>12.996639500502079</v>
      </c>
      <c r="L122" s="9">
        <v>1.216</v>
      </c>
      <c r="N122" s="273">
        <f>INDEX(Table12[],MATCH(Table1324[[#This Row],[Site ID]],Table12[[#Data],[Site ID]],0),MATCH(Table11[[#Headers],[Area]],Table12[#Headers],0))</f>
        <v>1</v>
      </c>
    </row>
    <row r="123" spans="2:14" ht="14.5" x14ac:dyDescent="0.35">
      <c r="B123" t="str">
        <f>INDEX(Table12[Site Name],MATCH('2024'!C123,Table12[Site ID],0),1)</f>
        <v>Kings Copse Avenue</v>
      </c>
      <c r="C123" s="135" t="s">
        <v>28</v>
      </c>
      <c r="D123" t="str">
        <f>Table1324[[#This Row],[Site ID]]&amp;"-"&amp;Table1324[[#This Row],[Site Name]]</f>
        <v>KCA-Kings Copse Avenue</v>
      </c>
      <c r="E123" s="93" t="s">
        <v>997</v>
      </c>
      <c r="F123" t="s">
        <v>263</v>
      </c>
      <c r="G123" s="109">
        <v>45357</v>
      </c>
      <c r="H123" s="109">
        <v>45385</v>
      </c>
      <c r="I123" s="9">
        <v>671.85000000003492</v>
      </c>
      <c r="J123" s="9">
        <v>26.684493562549775</v>
      </c>
      <c r="K123" s="9">
        <v>13.927188706967524</v>
      </c>
      <c r="L123" s="9">
        <v>1.3029999999999999</v>
      </c>
      <c r="N123" s="273">
        <f>INDEX(Table12[],MATCH(Table1324[[#This Row],[Site ID]],Table12[[#Data],[Site ID]],0),MATCH(Table11[[#Headers],[Area]],Table12[#Headers],0))</f>
        <v>1</v>
      </c>
    </row>
    <row r="124" spans="2:14" ht="14.5" x14ac:dyDescent="0.35">
      <c r="B124" t="str">
        <f>INDEX(Table12[Site Name],MATCH('2024'!C124,Table12[Site ID],0),1)</f>
        <v>Grange Road</v>
      </c>
      <c r="C124" s="135" t="s">
        <v>32</v>
      </c>
      <c r="D124" t="str">
        <f>Table1324[[#This Row],[Site ID]]&amp;"-"&amp;Table1324[[#This Row],[Site Name]]</f>
        <v>GR-Grange Road</v>
      </c>
      <c r="E124" s="93" t="s">
        <v>998</v>
      </c>
      <c r="F124" t="s">
        <v>263</v>
      </c>
      <c r="G124" s="109">
        <v>45357</v>
      </c>
      <c r="H124" s="109">
        <v>45385</v>
      </c>
      <c r="I124" s="9">
        <v>671.8499999998603</v>
      </c>
      <c r="J124" s="9">
        <v>25.332861501828592</v>
      </c>
      <c r="K124" s="9">
        <v>13.221743998866698</v>
      </c>
      <c r="L124" s="9">
        <v>1.2370000000000001</v>
      </c>
      <c r="N124" s="273">
        <f>INDEX(Table12[],MATCH(Table1324[[#This Row],[Site ID]],Table12[[#Data],[Site ID]],0),MATCH(Table11[[#Headers],[Area]],Table12[#Headers],0))</f>
        <v>1</v>
      </c>
    </row>
    <row r="125" spans="2:14" ht="14.5" x14ac:dyDescent="0.35">
      <c r="B125" t="str">
        <f>INDEX(Table12[Site Name],MATCH('2024'!C125,Table12[Site ID],0),1)</f>
        <v>Pavilion Road</v>
      </c>
      <c r="C125" s="135" t="s">
        <v>36</v>
      </c>
      <c r="D125" t="str">
        <f>Table1324[[#This Row],[Site ID]]&amp;"-"&amp;Table1324[[#This Row],[Site Name]]</f>
        <v>PAV-Pavilion Road</v>
      </c>
      <c r="E125" s="93" t="s">
        <v>999</v>
      </c>
      <c r="F125" t="s">
        <v>263</v>
      </c>
      <c r="G125" s="109">
        <v>45357</v>
      </c>
      <c r="H125" s="109">
        <v>45385</v>
      </c>
      <c r="I125" s="9">
        <v>671.85000000003492</v>
      </c>
      <c r="J125" s="9">
        <v>17.079714221923648</v>
      </c>
      <c r="K125" s="9">
        <v>8.9142558569538881</v>
      </c>
      <c r="L125" s="9">
        <v>0.83399999999999996</v>
      </c>
      <c r="N125" s="273">
        <f>INDEX(Table12[],MATCH(Table1324[[#This Row],[Site ID]],Table12[[#Data],[Site ID]],0),MATCH(Table11[[#Headers],[Area]],Table12[#Headers],0))</f>
        <v>1</v>
      </c>
    </row>
    <row r="126" spans="2:14" ht="14.5" x14ac:dyDescent="0.35">
      <c r="B126" t="str">
        <f>INDEX(Table12[Site Name],MATCH('2024'!C126,Table12[Site ID],0),1)</f>
        <v>Winchester Street Railway Bridge</v>
      </c>
      <c r="C126" s="135" t="s">
        <v>40</v>
      </c>
      <c r="D126" t="str">
        <f>Table1324[[#This Row],[Site ID]]&amp;"-"&amp;Table1324[[#This Row],[Site Name]]</f>
        <v>WSRB-Winchester Street Railway Bridge</v>
      </c>
      <c r="E126" s="93" t="s">
        <v>1000</v>
      </c>
      <c r="F126" t="s">
        <v>263</v>
      </c>
      <c r="G126" s="109">
        <v>45357</v>
      </c>
      <c r="H126" s="109">
        <v>45385</v>
      </c>
      <c r="I126" s="9">
        <v>671.95000000001164</v>
      </c>
      <c r="J126" s="9">
        <v>14.128595877669223</v>
      </c>
      <c r="K126" s="9">
        <v>7.3740061992010562</v>
      </c>
      <c r="L126" s="9">
        <v>0.69</v>
      </c>
      <c r="N126" s="273">
        <f>INDEX(Table12[],MATCH(Table1324[[#This Row],[Site ID]],Table12[[#Data],[Site ID]],0),MATCH(Table11[[#Headers],[Area]],Table12[#Headers],0))</f>
        <v>1</v>
      </c>
    </row>
    <row r="127" spans="2:14" ht="14.5" x14ac:dyDescent="0.35">
      <c r="B127" t="str">
        <f>INDEX(Table12[Site Name],MATCH('2024'!C127,Table12[Site ID],0),1)</f>
        <v>Upper Northam Close</v>
      </c>
      <c r="C127" s="135" t="s">
        <v>44</v>
      </c>
      <c r="D127" t="str">
        <f>Table1324[[#This Row],[Site ID]]&amp;"-"&amp;Table1324[[#This Row],[Site Name]]</f>
        <v>UNC-Upper Northam Close</v>
      </c>
      <c r="E127" s="93" t="s">
        <v>1001</v>
      </c>
      <c r="F127" t="s">
        <v>263</v>
      </c>
      <c r="G127" s="109">
        <v>45357</v>
      </c>
      <c r="H127" s="109">
        <v>45385</v>
      </c>
      <c r="I127" s="9">
        <v>671.81666666676756</v>
      </c>
      <c r="J127" s="9">
        <v>17.735930933535752</v>
      </c>
      <c r="K127" s="9">
        <v>9.2567489214695993</v>
      </c>
      <c r="L127" s="9">
        <v>0.86599999999999999</v>
      </c>
      <c r="N127" s="273">
        <f>INDEX(Table12[],MATCH(Table1324[[#This Row],[Site ID]],Table12[[#Data],[Site ID]],0),MATCH(Table11[[#Headers],[Area]],Table12[#Headers],0))</f>
        <v>1</v>
      </c>
    </row>
    <row r="128" spans="2:14" ht="14.5" x14ac:dyDescent="0.35">
      <c r="B128" t="str">
        <f>INDEX(Table12[Site Name],MATCH('2024'!C128,Table12[Site ID],0),1)</f>
        <v>Bridge Road</v>
      </c>
      <c r="C128" s="135" t="s">
        <v>34</v>
      </c>
      <c r="D128" t="str">
        <f>Table1324[[#This Row],[Site ID]]&amp;"-"&amp;Table1324[[#This Row],[Site Name]]</f>
        <v>BDG-Bridge Road</v>
      </c>
      <c r="E128" s="93" t="s">
        <v>1002</v>
      </c>
      <c r="F128" t="s">
        <v>263</v>
      </c>
      <c r="G128" s="109">
        <v>45357</v>
      </c>
      <c r="H128" s="109">
        <v>45385</v>
      </c>
      <c r="I128" s="9">
        <v>671.76666666660458</v>
      </c>
      <c r="J128" s="9">
        <v>21.915541110506666</v>
      </c>
      <c r="K128" s="9">
        <v>11.438173857258176</v>
      </c>
      <c r="L128" s="9">
        <v>1.07</v>
      </c>
      <c r="N128" s="273">
        <f>INDEX(Table12[],MATCH(Table1324[[#This Row],[Site ID]],Table12[[#Data],[Site ID]],0),MATCH(Table11[[#Headers],[Area]],Table12[#Headers],0))</f>
        <v>2</v>
      </c>
    </row>
    <row r="129" spans="2:14" ht="14.5" x14ac:dyDescent="0.35">
      <c r="B129" t="str">
        <f>INDEX(Table12[Site Name],MATCH('2024'!C129,Table12[Site ID],0),1)</f>
        <v>Bridge Road 2</v>
      </c>
      <c r="C129" s="135" t="s">
        <v>38</v>
      </c>
      <c r="D129" t="str">
        <f>Table1324[[#This Row],[Site ID]]&amp;"-"&amp;Table1324[[#This Row],[Site Name]]</f>
        <v>BDG2-Bridge Road 2</v>
      </c>
      <c r="E129" s="93" t="s">
        <v>1003</v>
      </c>
      <c r="F129" t="s">
        <v>263</v>
      </c>
      <c r="G129" s="109">
        <v>45357</v>
      </c>
      <c r="H129" s="109">
        <v>45385</v>
      </c>
      <c r="I129" s="9">
        <v>671.80000000004657</v>
      </c>
      <c r="J129" s="9">
        <v>31.417543911876358</v>
      </c>
      <c r="K129" s="9">
        <v>16.397465507242359</v>
      </c>
      <c r="L129" s="9">
        <v>1.534</v>
      </c>
      <c r="N129" s="273">
        <f>INDEX(Table12[],MATCH(Table1324[[#This Row],[Site ID]],Table12[[#Data],[Site ID]],0),MATCH(Table11[[#Headers],[Area]],Table12[#Headers],0))</f>
        <v>2</v>
      </c>
    </row>
    <row r="130" spans="2:14" ht="14.5" x14ac:dyDescent="0.35">
      <c r="B130" t="str">
        <f>INDEX(Table12[Site Name],MATCH('2024'!C130,Table12[Site ID],0),1)</f>
        <v>Oakhill 2 (Bridge)</v>
      </c>
      <c r="C130" s="135" t="s">
        <v>54</v>
      </c>
      <c r="D130" t="str">
        <f>Table1324[[#This Row],[Site ID]]&amp;"-"&amp;Table1324[[#This Row],[Site Name]]</f>
        <v>OH2-Oakhill 2 (Bridge)</v>
      </c>
      <c r="E130" s="93" t="s">
        <v>1004</v>
      </c>
      <c r="F130" t="s">
        <v>263</v>
      </c>
      <c r="G130" s="109">
        <v>45357</v>
      </c>
      <c r="H130" s="109">
        <v>45385</v>
      </c>
      <c r="I130" s="9">
        <v>671.76666666660458</v>
      </c>
      <c r="J130" s="9">
        <v>40.922664615693755</v>
      </c>
      <c r="K130" s="9">
        <v>21.358384454954987</v>
      </c>
      <c r="L130" s="9">
        <v>1.998</v>
      </c>
      <c r="N130" s="273">
        <f>INDEX(Table12[],MATCH(Table1324[[#This Row],[Site ID]],Table12[[#Data],[Site ID]],0),MATCH(Table11[[#Headers],[Area]],Table12[#Headers],0))</f>
        <v>2</v>
      </c>
    </row>
    <row r="131" spans="2:14" ht="14.5" x14ac:dyDescent="0.35">
      <c r="B131" t="str">
        <f>INDEX(Table12[Site Name],MATCH('2024'!C131,Table12[Site ID],0),1)</f>
        <v>Oakhill (Prov)</v>
      </c>
      <c r="C131" s="135" t="s">
        <v>58</v>
      </c>
      <c r="D131" t="str">
        <f>Table1324[[#This Row],[Site ID]]&amp;"-"&amp;Table1324[[#This Row],[Site Name]]</f>
        <v>OH-Oakhill (Prov)</v>
      </c>
      <c r="E131" s="93" t="s">
        <v>1005</v>
      </c>
      <c r="F131" t="s">
        <v>263</v>
      </c>
      <c r="G131" s="109">
        <v>45357</v>
      </c>
      <c r="H131" s="109">
        <v>45385</v>
      </c>
      <c r="I131" s="9">
        <v>671.78333333332557</v>
      </c>
      <c r="J131" s="9">
        <v>27.403987396730415</v>
      </c>
      <c r="K131" s="9">
        <v>14.302707409567022</v>
      </c>
      <c r="L131" s="9">
        <v>1.3380000000000001</v>
      </c>
      <c r="N131" s="273">
        <f>INDEX(Table12[],MATCH(Table1324[[#This Row],[Site ID]],Table12[[#Data],[Site ID]],0),MATCH(Table11[[#Headers],[Area]],Table12[#Headers],0))</f>
        <v>2</v>
      </c>
    </row>
    <row r="132" spans="2:14" ht="14.5" x14ac:dyDescent="0.35">
      <c r="B132" t="str">
        <f>INDEX(Table12[Site Name],MATCH('2024'!C132,Table12[Site ID],0),1)</f>
        <v>Providence Hill 2</v>
      </c>
      <c r="C132" s="135" t="s">
        <v>62</v>
      </c>
      <c r="D132" t="str">
        <f>Table1324[[#This Row],[Site ID]]&amp;"-"&amp;Table1324[[#This Row],[Site Name]]</f>
        <v>PH2-Providence Hill 2</v>
      </c>
      <c r="E132" s="93" t="s">
        <v>1006</v>
      </c>
      <c r="F132" t="s">
        <v>263</v>
      </c>
      <c r="G132" s="109">
        <v>45357</v>
      </c>
      <c r="H132" s="109">
        <v>45385</v>
      </c>
      <c r="I132" s="9">
        <v>671.83333333331393</v>
      </c>
      <c r="J132" s="9">
        <v>40.693326221782371</v>
      </c>
      <c r="K132" s="9">
        <v>21.238688007193304</v>
      </c>
      <c r="L132" s="9">
        <v>1.9870000000000001</v>
      </c>
      <c r="N132" s="273">
        <f>INDEX(Table12[],MATCH(Table1324[[#This Row],[Site ID]],Table12[[#Data],[Site ID]],0),MATCH(Table11[[#Headers],[Area]],Table12[#Headers],0))</f>
        <v>2</v>
      </c>
    </row>
    <row r="133" spans="2:14" ht="14.5" x14ac:dyDescent="0.35">
      <c r="B133" t="str">
        <f>INDEX(Table12[Site Name],MATCH('2024'!C133,Table12[Site ID],0),1)</f>
        <v>Providence Hill 1</v>
      </c>
      <c r="C133" s="135" t="s">
        <v>66</v>
      </c>
      <c r="D133" t="str">
        <f>Table1324[[#This Row],[Site ID]]&amp;"-"&amp;Table1324[[#This Row],[Site Name]]</f>
        <v>PH1-Providence Hill 1</v>
      </c>
      <c r="E133" s="93" t="s">
        <v>1007</v>
      </c>
      <c r="F133" t="s">
        <v>263</v>
      </c>
      <c r="G133" s="109">
        <v>45357</v>
      </c>
      <c r="H133" s="109">
        <v>45385</v>
      </c>
      <c r="I133" s="9">
        <v>671.83333333348855</v>
      </c>
      <c r="J133" s="9">
        <v>22.118164227233791</v>
      </c>
      <c r="K133" s="9">
        <v>11.543927049704484</v>
      </c>
      <c r="L133" s="9">
        <v>1.08</v>
      </c>
      <c r="N133" s="273">
        <f>INDEX(Table12[],MATCH(Table1324[[#This Row],[Site ID]],Table12[[#Data],[Site ID]],0),MATCH(Table11[[#Headers],[Area]],Table12[#Headers],0))</f>
        <v>2</v>
      </c>
    </row>
    <row r="134" spans="2:14" ht="14.5" x14ac:dyDescent="0.35">
      <c r="B134" t="str">
        <f>INDEX(Table12[Site Name],MATCH('2024'!C134,Table12[Site ID],0),1)</f>
        <v>Providence Hill 3</v>
      </c>
      <c r="C134" s="135" t="s">
        <v>70</v>
      </c>
      <c r="D134" t="str">
        <f>Table1324[[#This Row],[Site ID]]&amp;"-"&amp;Table1324[[#This Row],[Site Name]]</f>
        <v>PH3-Providence Hill 3</v>
      </c>
      <c r="E134" s="93" t="s">
        <v>1008</v>
      </c>
      <c r="F134" t="s">
        <v>263</v>
      </c>
      <c r="G134" s="109">
        <v>45357</v>
      </c>
      <c r="H134" s="109">
        <v>45385</v>
      </c>
      <c r="I134" s="9">
        <v>671.83333333331393</v>
      </c>
      <c r="J134" s="9">
        <v>23.26503200198529</v>
      </c>
      <c r="K134" s="9">
        <v>12.1425010448775</v>
      </c>
      <c r="L134" s="9">
        <v>1.1359999999999999</v>
      </c>
      <c r="N134" s="273">
        <f>INDEX(Table12[],MATCH(Table1324[[#This Row],[Site ID]],Table12[[#Data],[Site ID]],0),MATCH(Table11[[#Headers],[Area]],Table12[#Headers],0))</f>
        <v>2</v>
      </c>
    </row>
    <row r="135" spans="2:14" ht="14.5" x14ac:dyDescent="0.35">
      <c r="B135" t="str">
        <f>INDEX(Table12[Site Name],MATCH('2024'!C135,Table12[Site ID],0),1)</f>
        <v>Hamble Lane 2 (Tesco)</v>
      </c>
      <c r="C135" s="135" t="s">
        <v>74</v>
      </c>
      <c r="D135" t="str">
        <f>Table1324[[#This Row],[Site ID]]&amp;"-"&amp;Table1324[[#This Row],[Site Name]]</f>
        <v>HL2-Hamble Lane 2 (Tesco)</v>
      </c>
      <c r="E135" s="93" t="s">
        <v>1009</v>
      </c>
      <c r="F135" t="s">
        <v>263</v>
      </c>
      <c r="G135" s="109">
        <v>45357</v>
      </c>
      <c r="H135" s="109">
        <v>45385</v>
      </c>
      <c r="I135" s="9">
        <v>671.8666666665813</v>
      </c>
      <c r="J135" s="9">
        <v>29.673731395121852</v>
      </c>
      <c r="K135" s="9">
        <v>15.48733371352915</v>
      </c>
      <c r="L135" s="9">
        <v>1.4490000000000001</v>
      </c>
      <c r="N135" s="273">
        <f>INDEX(Table12[],MATCH(Table1324[[#This Row],[Site ID]],Table12[[#Data],[Site ID]],0),MATCH(Table11[[#Headers],[Area]],Table12[#Headers],0))</f>
        <v>2</v>
      </c>
    </row>
    <row r="136" spans="2:14" ht="14.5" x14ac:dyDescent="0.35">
      <c r="B136" t="str">
        <f>INDEX(Table12[Site Name],MATCH('2024'!C136,Table12[Site ID],0),1)</f>
        <v>Hamble Lane (Woodlands)</v>
      </c>
      <c r="C136" s="135" t="s">
        <v>78</v>
      </c>
      <c r="D136" t="str">
        <f>Table1324[[#This Row],[Site ID]]&amp;"-"&amp;Table1324[[#This Row],[Site Name]]</f>
        <v>HL-Hamble Lane (Woodlands)</v>
      </c>
      <c r="E136" s="93" t="s">
        <v>1010</v>
      </c>
      <c r="F136" t="s">
        <v>263</v>
      </c>
      <c r="G136" s="109">
        <v>45357</v>
      </c>
      <c r="H136" s="109">
        <v>45385</v>
      </c>
      <c r="I136" s="9">
        <v>671.85000000003492</v>
      </c>
      <c r="J136" s="9">
        <v>26.766410657139339</v>
      </c>
      <c r="K136" s="9">
        <v>13.969942931701118</v>
      </c>
      <c r="L136" s="9">
        <v>1.3069999999999999</v>
      </c>
      <c r="N136" s="273">
        <f>INDEX(Table12[],MATCH(Table1324[[#This Row],[Site ID]],Table12[[#Data],[Site ID]],0),MATCH(Table11[[#Headers],[Area]],Table12[#Headers],0))</f>
        <v>2</v>
      </c>
    </row>
    <row r="137" spans="2:14" ht="14.5" x14ac:dyDescent="0.35">
      <c r="B137" t="str">
        <f>INDEX(Table12[Site Name],MATCH('2024'!C137,Table12[Site ID],0),1)</f>
        <v>Hamble Corner Fruit Farm</v>
      </c>
      <c r="C137" s="135" t="s">
        <v>82</v>
      </c>
      <c r="D137" t="str">
        <f>Table1324[[#This Row],[Site ID]]&amp;"-"&amp;Table1324[[#This Row],[Site Name]]</f>
        <v>HCF-Hamble Corner Fruit Farm</v>
      </c>
      <c r="E137" s="93" t="s">
        <v>1011</v>
      </c>
      <c r="F137" t="s">
        <v>263</v>
      </c>
      <c r="G137" s="109">
        <v>45357</v>
      </c>
      <c r="H137" s="109">
        <v>45385</v>
      </c>
      <c r="I137" s="9">
        <v>671.88333333330229</v>
      </c>
      <c r="J137" s="9">
        <v>25.270169920374247</v>
      </c>
      <c r="K137" s="9">
        <v>13.189023966792405</v>
      </c>
      <c r="L137" s="9">
        <v>1.234</v>
      </c>
      <c r="N137" s="273">
        <f>INDEX(Table12[],MATCH(Table1324[[#This Row],[Site ID]],Table12[[#Data],[Site ID]],0),MATCH(Table11[[#Headers],[Area]],Table12[#Headers],0))</f>
        <v>2</v>
      </c>
    </row>
    <row r="138" spans="2:14" ht="14.5" x14ac:dyDescent="0.35">
      <c r="B138" t="str">
        <f>INDEX(Table12[Site Name],MATCH('2024'!C138,Table12[Site ID],0),1)</f>
        <v>Hamble Lane 4</v>
      </c>
      <c r="C138" s="135" t="s">
        <v>86</v>
      </c>
      <c r="D138" t="str">
        <f>Table1324[[#This Row],[Site ID]]&amp;"-"&amp;Table1324[[#This Row],[Site Name]]</f>
        <v>HL4-Hamble Lane 4</v>
      </c>
      <c r="E138" s="93" t="s">
        <v>1012</v>
      </c>
      <c r="F138" t="s">
        <v>263</v>
      </c>
      <c r="G138" s="109">
        <v>45357</v>
      </c>
      <c r="H138" s="109">
        <v>45385</v>
      </c>
      <c r="I138" s="9">
        <v>671.88333333330229</v>
      </c>
      <c r="J138" s="9">
        <v>16.505475653015921</v>
      </c>
      <c r="K138" s="9">
        <v>8.6145488794446354</v>
      </c>
      <c r="L138" s="9">
        <v>0.80600000000000005</v>
      </c>
      <c r="N138" s="273">
        <f>INDEX(Table12[],MATCH(Table1324[[#This Row],[Site ID]],Table12[[#Data],[Site ID]],0),MATCH(Table11[[#Headers],[Area]],Table12[#Headers],0))</f>
        <v>2</v>
      </c>
    </row>
    <row r="139" spans="2:14" ht="14.5" x14ac:dyDescent="0.35">
      <c r="B139" t="str">
        <f>INDEX(Table12[Site Name],MATCH('2024'!C139,Table12[Site ID],0),1)</f>
        <v>Hamble Primary School</v>
      </c>
      <c r="C139" s="135" t="s">
        <v>90</v>
      </c>
      <c r="D139" t="str">
        <f>Table1324[[#This Row],[Site ID]]&amp;"-"&amp;Table1324[[#This Row],[Site Name]]</f>
        <v>HPS-Hamble Primary School</v>
      </c>
      <c r="E139" s="93" t="s">
        <v>1013</v>
      </c>
      <c r="F139" t="s">
        <v>263</v>
      </c>
      <c r="G139" s="109">
        <v>45357</v>
      </c>
      <c r="H139" s="109">
        <v>45385</v>
      </c>
      <c r="I139" s="9">
        <v>671.91666666674428</v>
      </c>
      <c r="J139" s="9">
        <v>20.784400347262881</v>
      </c>
      <c r="K139" s="9">
        <v>10.84780811443783</v>
      </c>
      <c r="L139" s="9">
        <v>1.0149999999999999</v>
      </c>
      <c r="N139" s="273">
        <f>INDEX(Table12[],MATCH(Table1324[[#This Row],[Site ID]],Table12[[#Data],[Site ID]],0),MATCH(Table11[[#Headers],[Area]],Table12[#Headers],0))</f>
        <v>2</v>
      </c>
    </row>
    <row r="140" spans="2:14" ht="14.5" x14ac:dyDescent="0.35">
      <c r="B140" t="str">
        <f>INDEX(Table12[Site Name],MATCH('2024'!C140,Table12[Site ID],0),1)</f>
        <v>Hound Parish Office</v>
      </c>
      <c r="C140" s="135" t="s">
        <v>93</v>
      </c>
      <c r="D140" t="str">
        <f>Table1324[[#This Row],[Site ID]]&amp;"-"&amp;Table1324[[#This Row],[Site Name]]</f>
        <v>HPO-Hound Parish Office</v>
      </c>
      <c r="E140" s="93" t="s">
        <v>1014</v>
      </c>
      <c r="F140" t="s">
        <v>263</v>
      </c>
      <c r="G140" s="109">
        <v>45357</v>
      </c>
      <c r="H140" s="109">
        <v>45385</v>
      </c>
      <c r="I140" s="9">
        <v>671.93333333329065</v>
      </c>
      <c r="J140" s="9">
        <v>16.156142970533818</v>
      </c>
      <c r="K140" s="9">
        <v>8.4322249324289231</v>
      </c>
      <c r="L140" s="9">
        <v>0.78900000000000003</v>
      </c>
      <c r="N140" s="273">
        <f>INDEX(Table12[],MATCH(Table1324[[#This Row],[Site ID]],Table12[[#Data],[Site ID]],0),MATCH(Table11[[#Headers],[Area]],Table12[#Headers],0))</f>
        <v>2</v>
      </c>
    </row>
    <row r="141" spans="2:14" ht="14.5" x14ac:dyDescent="0.35">
      <c r="B141" t="str">
        <f>INDEX(Table12[Site Name],MATCH('2024'!C141,Table12[Site ID],0),1)</f>
        <v>Swaythling road</v>
      </c>
      <c r="C141" s="135" t="s">
        <v>97</v>
      </c>
      <c r="D141" t="str">
        <f>Table1324[[#This Row],[Site ID]]&amp;"-"&amp;Table1324[[#This Row],[Site Name]]</f>
        <v>SWA-Swaythling road</v>
      </c>
      <c r="E141" s="93" t="s">
        <v>1015</v>
      </c>
      <c r="F141" t="s">
        <v>263</v>
      </c>
      <c r="G141" s="109">
        <v>45357</v>
      </c>
      <c r="H141" s="109">
        <v>45385</v>
      </c>
      <c r="I141" s="9">
        <v>671.8666666665813</v>
      </c>
      <c r="J141" s="9">
        <v>28.404047926179437</v>
      </c>
      <c r="K141" s="9">
        <v>14.824659669195949</v>
      </c>
      <c r="L141" s="9">
        <v>1.387</v>
      </c>
      <c r="N141" s="273">
        <f>INDEX(Table12[],MATCH(Table1324[[#This Row],[Site ID]],Table12[[#Data],[Site ID]],0),MATCH(Table11[[#Headers],[Area]],Table12[#Headers],0))</f>
        <v>3</v>
      </c>
    </row>
    <row r="142" spans="2:14" ht="14.5" x14ac:dyDescent="0.35">
      <c r="B142" t="str">
        <f>INDEX(Table12[Site Name],MATCH('2024'!C142,Table12[Site ID],0),1)</f>
        <v>Allington Lane</v>
      </c>
      <c r="C142" s="135" t="s">
        <v>26</v>
      </c>
      <c r="D142" t="str">
        <f>Table1324[[#This Row],[Site ID]]&amp;"-"&amp;Table1324[[#This Row],[Site Name]]</f>
        <v>AL-Allington Lane</v>
      </c>
      <c r="E142" s="93" t="s">
        <v>1016</v>
      </c>
      <c r="F142" t="s">
        <v>263</v>
      </c>
      <c r="G142" s="109">
        <v>45357</v>
      </c>
      <c r="H142" s="109">
        <v>45385</v>
      </c>
      <c r="I142" s="9">
        <v>671.90000000002328</v>
      </c>
      <c r="J142" s="9">
        <v>20.06819467182547</v>
      </c>
      <c r="K142" s="9">
        <v>10.474005569846279</v>
      </c>
      <c r="L142" s="9">
        <v>0.98</v>
      </c>
      <c r="N142" s="273">
        <f>INDEX(Table12[],MATCH(Table1324[[#This Row],[Site ID]],Table12[[#Data],[Site ID]],0),MATCH(Table11[[#Headers],[Area]],Table12[#Headers],0))</f>
        <v>3</v>
      </c>
    </row>
    <row r="143" spans="2:14" ht="14.5" x14ac:dyDescent="0.35">
      <c r="B143" t="str">
        <f>INDEX(Table12[Site Name],MATCH('2024'!C143,Table12[Site ID],0),1)</f>
        <v>Jukes Walk</v>
      </c>
      <c r="C143" s="135" t="s">
        <v>102</v>
      </c>
      <c r="D143" t="str">
        <f>Table1324[[#This Row],[Site ID]]&amp;"-"&amp;Table1324[[#This Row],[Site Name]]</f>
        <v>JW-Jukes Walk</v>
      </c>
      <c r="E143" s="93" t="s">
        <v>1017</v>
      </c>
      <c r="F143" t="s">
        <v>263</v>
      </c>
      <c r="G143" s="109">
        <v>45357</v>
      </c>
      <c r="H143" s="109">
        <v>45385</v>
      </c>
      <c r="I143" s="9">
        <v>671.95000000001164</v>
      </c>
      <c r="J143" s="9">
        <v>19.350033484633936</v>
      </c>
      <c r="K143" s="9">
        <v>10.099182403253621</v>
      </c>
      <c r="L143" s="9">
        <v>0.94499999999999995</v>
      </c>
      <c r="N143" s="273">
        <f>INDEX(Table12[],MATCH(Table1324[[#This Row],[Site ID]],Table12[[#Data],[Site ID]],0),MATCH(Table11[[#Headers],[Area]],Table12[#Headers],0))</f>
        <v>3</v>
      </c>
    </row>
    <row r="144" spans="2:14" ht="14.5" x14ac:dyDescent="0.35">
      <c r="B144" t="str">
        <f>INDEX(Table12[Site Name],MATCH('2024'!C144,Table12[Site ID],0),1)</f>
        <v>Botley Road</v>
      </c>
      <c r="C144" s="135" t="s">
        <v>46</v>
      </c>
      <c r="D144" t="str">
        <f>Table1324[[#This Row],[Site ID]]&amp;"-"&amp;Table1324[[#This Row],[Site Name]]</f>
        <v>BOT-Botley Road</v>
      </c>
      <c r="E144" s="93" t="s">
        <v>1018</v>
      </c>
      <c r="F144" t="s">
        <v>263</v>
      </c>
      <c r="G144" s="109">
        <v>45357</v>
      </c>
      <c r="H144" s="109">
        <v>45385</v>
      </c>
      <c r="I144" s="9">
        <v>671.98333333327901</v>
      </c>
      <c r="J144" s="9">
        <v>26.761099729658156</v>
      </c>
      <c r="K144" s="9">
        <v>13.967171048882127</v>
      </c>
      <c r="L144" s="9">
        <v>1.3069999999999999</v>
      </c>
      <c r="N144" s="273">
        <f>INDEX(Table12[],MATCH(Table1324[[#This Row],[Site ID]],Table12[[#Data],[Site ID]],0),MATCH(Table11[[#Headers],[Area]],Table12[#Headers],0))</f>
        <v>4</v>
      </c>
    </row>
    <row r="145" spans="2:14" ht="14.5" x14ac:dyDescent="0.35">
      <c r="B145" t="str">
        <f>INDEX(Table12[Site Name],MATCH('2024'!C145,Table12[Site ID],0),1)</f>
        <v>Wyvern School</v>
      </c>
      <c r="C145" s="135" t="s">
        <v>107</v>
      </c>
      <c r="D145" t="str">
        <f>Table1324[[#This Row],[Site ID]]&amp;"-"&amp;Table1324[[#This Row],[Site Name]]</f>
        <v>WYV-Wyvern School</v>
      </c>
      <c r="E145" s="93" t="s">
        <v>1019</v>
      </c>
      <c r="F145" t="s">
        <v>263</v>
      </c>
      <c r="G145" s="109">
        <v>45357</v>
      </c>
      <c r="H145" s="109">
        <v>45385</v>
      </c>
      <c r="I145" s="9">
        <v>672.03333333344199</v>
      </c>
      <c r="J145" s="9">
        <v>25.98110857595929</v>
      </c>
      <c r="K145" s="9">
        <v>13.56007754486393</v>
      </c>
      <c r="L145" s="9">
        <v>1.2689999999999999</v>
      </c>
      <c r="N145" s="273">
        <f>INDEX(Table12[],MATCH(Table1324[[#This Row],[Site ID]],Table12[[#Data],[Site ID]],0),MATCH(Table11[[#Headers],[Area]],Table12[#Headers],0))</f>
        <v>4</v>
      </c>
    </row>
    <row r="146" spans="2:14" ht="14.5" x14ac:dyDescent="0.35">
      <c r="B146" t="str">
        <f>INDEX(Table12[Site Name],MATCH('2024'!C146,Table12[Site ID],0),1)</f>
        <v>Fair Oak Road/Sandy Lane</v>
      </c>
      <c r="C146" s="135" t="s">
        <v>84</v>
      </c>
      <c r="D146" t="str">
        <f>Table1324[[#This Row],[Site ID]]&amp;"-"&amp;Table1324[[#This Row],[Site Name]]</f>
        <v>FORSL-Fair Oak Road/Sandy Lane</v>
      </c>
      <c r="E146" s="93" t="s">
        <v>1020</v>
      </c>
      <c r="F146" t="s">
        <v>263</v>
      </c>
      <c r="G146" s="109">
        <v>45357</v>
      </c>
      <c r="H146" s="109">
        <v>45385</v>
      </c>
      <c r="I146" s="9">
        <v>672.06666666670935</v>
      </c>
      <c r="J146" s="9">
        <v>28.006614423170529</v>
      </c>
      <c r="K146" s="9">
        <v>14.617230909796728</v>
      </c>
      <c r="L146" s="9">
        <v>1.3680000000000001</v>
      </c>
      <c r="N146" s="273">
        <f>INDEX(Table12[],MATCH(Table1324[[#This Row],[Site ID]],Table12[[#Data],[Site ID]],0),MATCH(Table11[[#Headers],[Area]],Table12[#Headers],0))</f>
        <v>4</v>
      </c>
    </row>
    <row r="147" spans="2:14" ht="14.5" x14ac:dyDescent="0.35">
      <c r="B147" t="str">
        <f>INDEX(Table12[Site Name],MATCH('2024'!C147,Table12[Site ID],0),1)</f>
        <v>Fair Oak Road</v>
      </c>
      <c r="C147" s="135" t="s">
        <v>80</v>
      </c>
      <c r="D147" t="str">
        <f>Table1324[[#This Row],[Site ID]]&amp;"-"&amp;Table1324[[#This Row],[Site Name]]</f>
        <v>FOR-Fair Oak Road</v>
      </c>
      <c r="E147" s="93" t="s">
        <v>1021</v>
      </c>
      <c r="F147" t="s">
        <v>263</v>
      </c>
      <c r="G147" s="109">
        <v>45357</v>
      </c>
      <c r="H147" s="109">
        <v>45385</v>
      </c>
      <c r="I147" s="9">
        <v>672.08333333325572</v>
      </c>
      <c r="J147" s="9">
        <v>17.360394792314466</v>
      </c>
      <c r="K147" s="9">
        <v>9.0607488477632909</v>
      </c>
      <c r="L147" s="9">
        <v>0.84799999999999998</v>
      </c>
      <c r="N147" s="273">
        <f>INDEX(Table12[],MATCH(Table1324[[#This Row],[Site ID]],Table12[[#Data],[Site ID]],0),MATCH(Table11[[#Headers],[Area]],Table12[#Headers],0))</f>
        <v>4</v>
      </c>
    </row>
    <row r="148" spans="2:14" ht="14.5" x14ac:dyDescent="0.35">
      <c r="B148" t="str">
        <f>INDEX(Table12[Site Name],MATCH('2024'!C148,Table12[Site ID],0),1)</f>
        <v>Bishopstoke Road 2</v>
      </c>
      <c r="C148" s="135" t="s">
        <v>52</v>
      </c>
      <c r="D148" t="str">
        <f>Table1324[[#This Row],[Site ID]]&amp;"-"&amp;Table1324[[#This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INDEX(Table12[],MATCH(Table1324[[#This Row],[Site ID]],Table12[[#Data],[Site ID]],0),MATCH(Table11[[#Headers],[Area]],Table12[#Headers],0))</f>
        <v>5</v>
      </c>
    </row>
    <row r="149" spans="2:14" ht="14.5" x14ac:dyDescent="0.35">
      <c r="B149" t="str">
        <f>INDEX(Table12[Site Name],MATCH('2024'!C149,Table12[Site ID],0),1)</f>
        <v>Twyford Road</v>
      </c>
      <c r="C149" s="135" t="s">
        <v>118</v>
      </c>
      <c r="D149" t="str">
        <f>Table1324[[#This Row],[Site ID]]&amp;"-"&amp;Table1324[[#This Row],[Site Name]]</f>
        <v>TWY-Twyford Road</v>
      </c>
      <c r="E149" s="93" t="s">
        <v>1022</v>
      </c>
      <c r="F149" t="s">
        <v>263</v>
      </c>
      <c r="G149" s="109">
        <v>45357</v>
      </c>
      <c r="H149" s="109">
        <v>45385</v>
      </c>
      <c r="I149" s="9">
        <v>672.21666666667443</v>
      </c>
      <c r="J149" s="9">
        <v>24.52078744452405</v>
      </c>
      <c r="K149" s="9">
        <v>12.797905764365371</v>
      </c>
      <c r="L149" s="9">
        <v>1.198</v>
      </c>
      <c r="N149" s="273">
        <f>INDEX(Table12[],MATCH(Table1324[[#This Row],[Site ID]],Table12[[#Data],[Site ID]],0),MATCH(Table11[[#Headers],[Area]],Table12[#Headers],0))</f>
        <v>5</v>
      </c>
    </row>
    <row r="150" spans="2:14" ht="14.5" x14ac:dyDescent="0.35">
      <c r="B150" t="str">
        <f>INDEX(Table12[Site Name],MATCH('2024'!C150,Table12[Site ID],0),1)</f>
        <v>Mill Street</v>
      </c>
      <c r="C150" s="135" t="s">
        <v>122</v>
      </c>
      <c r="D150" t="str">
        <f>Table1324[[#This Row],[Site ID]]&amp;"-"&amp;Table1324[[#This Row],[Site Name]]</f>
        <v>MS-Mill Street</v>
      </c>
      <c r="E150" s="93" t="s">
        <v>1023</v>
      </c>
      <c r="F150" t="s">
        <v>263</v>
      </c>
      <c r="G150" s="109">
        <v>45357</v>
      </c>
      <c r="H150" s="109">
        <v>45385</v>
      </c>
      <c r="I150" s="9">
        <v>672.23333333339542</v>
      </c>
      <c r="J150" s="9">
        <v>26.075716765009741</v>
      </c>
      <c r="K150" s="9">
        <v>13.609455514096943</v>
      </c>
      <c r="L150" s="9">
        <v>1.274</v>
      </c>
      <c r="N150" s="273">
        <f>INDEX(Table12[],MATCH(Table1324[[#This Row],[Site ID]],Table12[[#Data],[Site ID]],0),MATCH(Table11[[#Headers],[Area]],Table12[#Headers],0))</f>
        <v>5</v>
      </c>
    </row>
    <row r="151" spans="2:14" ht="14.5" x14ac:dyDescent="0.35">
      <c r="B151" t="str">
        <f>INDEX(Table12[Site Name],MATCH('2024'!C151,Table12[Site ID],0),1)</f>
        <v>Campbell Road 4</v>
      </c>
      <c r="C151" s="135" t="s">
        <v>72</v>
      </c>
      <c r="D151" t="str">
        <f>Table1324[[#This Row],[Site ID]]&amp;"-"&amp;Table1324[[#This Row],[Site Name]]</f>
        <v>CR4-Campbell Road 4</v>
      </c>
      <c r="E151" s="93" t="s">
        <v>1024</v>
      </c>
      <c r="F151" t="s">
        <v>263</v>
      </c>
      <c r="G151" s="109">
        <v>45357</v>
      </c>
      <c r="H151" s="109">
        <v>45385</v>
      </c>
      <c r="I151" s="9">
        <v>672.25000000011642</v>
      </c>
      <c r="J151" s="9">
        <v>21.019699516545259</v>
      </c>
      <c r="K151" s="9">
        <v>10.970615614063288</v>
      </c>
      <c r="L151" s="9">
        <v>1.0269999999999999</v>
      </c>
      <c r="N151" s="273">
        <f>INDEX(Table12[],MATCH(Table1324[[#This Row],[Site ID]],Table12[[#Data],[Site ID]],0),MATCH(Table11[[#Headers],[Area]],Table12[#Headers],0))</f>
        <v>5</v>
      </c>
    </row>
    <row r="152" spans="2:14" ht="14.5" x14ac:dyDescent="0.35">
      <c r="B152" t="str">
        <f>INDEX(Table12[Site Name],MATCH('2024'!C152,Table12[Site ID],0),1)</f>
        <v>Campbell Road 3</v>
      </c>
      <c r="C152" s="135" t="s">
        <v>68</v>
      </c>
      <c r="D152" t="str">
        <f>Table1324[[#This Row],[Site ID]]&amp;"-"&amp;Table1324[[#This Row],[Site Name]]</f>
        <v>CR3-Campbell Road 3</v>
      </c>
      <c r="E152" s="93" t="s">
        <v>1025</v>
      </c>
      <c r="F152" t="s">
        <v>263</v>
      </c>
      <c r="G152" s="109">
        <v>45357</v>
      </c>
      <c r="H152" s="109">
        <v>45385</v>
      </c>
      <c r="I152" s="9">
        <v>672.19999999995343</v>
      </c>
      <c r="J152" s="9">
        <v>14.553182088665096</v>
      </c>
      <c r="K152" s="9">
        <v>7.5956065180924304</v>
      </c>
      <c r="L152" s="9">
        <v>0.71099999999999997</v>
      </c>
      <c r="N152" s="273">
        <f>INDEX(Table12[],MATCH(Table1324[[#This Row],[Site ID]],Table12[[#Data],[Site ID]],0),MATCH(Table11[[#Headers],[Area]],Table12[#Headers],0))</f>
        <v>5</v>
      </c>
    </row>
    <row r="153" spans="2:14" ht="14.5" x14ac:dyDescent="0.35">
      <c r="B153" t="str">
        <f>INDEX(Table12[Site Name],MATCH('2024'!C153,Table12[Site ID],0),1)</f>
        <v>Campbell Road</v>
      </c>
      <c r="C153" s="135" t="s">
        <v>64</v>
      </c>
      <c r="D153" t="str">
        <f>Table1324[[#This Row],[Site ID]]&amp;"-"&amp;Table1324[[#This Row],[Site Name]]</f>
        <v>CR-Campbell Road</v>
      </c>
      <c r="E153" s="93" t="s">
        <v>1026</v>
      </c>
      <c r="F153" t="s">
        <v>263</v>
      </c>
      <c r="G153" s="109">
        <v>45357</v>
      </c>
      <c r="H153" s="109">
        <v>45385</v>
      </c>
      <c r="I153" s="9">
        <v>672.31666666665114</v>
      </c>
      <c r="J153" s="9">
        <v>36.059433302759949</v>
      </c>
      <c r="K153" s="9">
        <v>18.820163519185776</v>
      </c>
      <c r="L153" s="9">
        <v>1.762</v>
      </c>
      <c r="N153" s="273">
        <f>INDEX(Table12[],MATCH(Table1324[[#This Row],[Site ID]],Table12[[#Data],[Site ID]],0),MATCH(Table11[[#Headers],[Area]],Table12[#Headers],0))</f>
        <v>5</v>
      </c>
    </row>
    <row r="154" spans="2:14" ht="14.5" x14ac:dyDescent="0.35">
      <c r="B154" t="str">
        <f>INDEX(Table12[Site Name],MATCH('2024'!C154,Table12[Site ID],0),1)</f>
        <v>Southampton Road Analyser (A)</v>
      </c>
      <c r="C154" s="135" t="s">
        <v>135</v>
      </c>
      <c r="D154" t="str">
        <f>Table1324[[#This Row],[Site ID]]&amp;"-"&amp;Table1324[[#This Row],[Site Name]]</f>
        <v>SRAN(A)-Southampton Road Analyser (A)</v>
      </c>
      <c r="E154" s="93" t="s">
        <v>1027</v>
      </c>
      <c r="F154" t="s">
        <v>263</v>
      </c>
      <c r="G154" s="109">
        <v>45357</v>
      </c>
      <c r="H154" s="109">
        <v>45385</v>
      </c>
      <c r="I154" s="9">
        <v>672.3666666666395</v>
      </c>
      <c r="J154" s="9">
        <v>35.217746765159326</v>
      </c>
      <c r="K154" s="9">
        <v>18.380869919185454</v>
      </c>
      <c r="L154" s="9">
        <v>1.7210000000000001</v>
      </c>
      <c r="N154" s="273">
        <f>INDEX(Table12[],MATCH(Table1324[[#This Row],[Site ID]],Table12[[#Data],[Site ID]],0),MATCH(Table11[[#Headers],[Area]],Table12[#Headers],0))</f>
        <v>5</v>
      </c>
    </row>
    <row r="155" spans="2:14" ht="14.5" x14ac:dyDescent="0.35">
      <c r="B155" t="str">
        <f>INDEX(Table12[Site Name],MATCH('2024'!C155,Table12[Site ID],0),1)</f>
        <v>Southampton Road Analyser (B)</v>
      </c>
      <c r="C155" s="135" t="s">
        <v>138</v>
      </c>
      <c r="D155" t="str">
        <f>Table1324[[#This Row],[Site ID]]&amp;"-"&amp;Table1324[[#This Row],[Site Name]]</f>
        <v>SRAN(B)-Southampton Road Analyser (B)</v>
      </c>
      <c r="E155" s="93" t="s">
        <v>1028</v>
      </c>
      <c r="F155" t="s">
        <v>263</v>
      </c>
      <c r="G155" s="109">
        <v>45357</v>
      </c>
      <c r="H155" s="109">
        <v>45385</v>
      </c>
      <c r="I155" s="9">
        <v>672.3666666666395</v>
      </c>
      <c r="J155" s="9">
        <v>33.08953894204685</v>
      </c>
      <c r="K155" s="9">
        <v>17.270114270379359</v>
      </c>
      <c r="L155" s="9">
        <v>1.617</v>
      </c>
      <c r="N155" s="273">
        <f>INDEX(Table12[],MATCH(Table1324[[#This Row],[Site ID]],Table12[[#Data],[Site ID]],0),MATCH(Table11[[#Headers],[Area]],Table12[#Headers],0))</f>
        <v>5</v>
      </c>
    </row>
    <row r="156" spans="2:14" ht="14.5" x14ac:dyDescent="0.35">
      <c r="B156" t="str">
        <f>INDEX(Table12[Site Name],MATCH('2024'!C156,Table12[Site ID],0),1)</f>
        <v>Southampton Road Analyser (C)</v>
      </c>
      <c r="C156" s="135" t="s">
        <v>141</v>
      </c>
      <c r="D156" t="str">
        <f>Table1324[[#This Row],[Site ID]]&amp;"-"&amp;Table1324[[#This Row],[Site Name]]</f>
        <v>SRAN(C)-Southampton Road Analyser (C)</v>
      </c>
      <c r="E156" s="93" t="s">
        <v>1029</v>
      </c>
      <c r="F156" t="s">
        <v>263</v>
      </c>
      <c r="G156" s="109">
        <v>45357</v>
      </c>
      <c r="H156" s="109">
        <v>45385</v>
      </c>
      <c r="I156" s="9">
        <v>672.3666666666395</v>
      </c>
      <c r="J156" s="9">
        <v>34.215033463885177</v>
      </c>
      <c r="K156" s="9">
        <v>17.857533123113349</v>
      </c>
      <c r="L156" s="9">
        <v>1.6719999999999999</v>
      </c>
      <c r="N156" s="273">
        <f>INDEX(Table12[],MATCH(Table1324[[#This Row],[Site ID]],Table12[[#Data],[Site ID]],0),MATCH(Table11[[#Headers],[Area]],Table12[#Headers],0))</f>
        <v>5</v>
      </c>
    </row>
    <row r="157" spans="2:14" ht="14.5" x14ac:dyDescent="0.35">
      <c r="B157" t="str">
        <f>INDEX(Table12[Site Name],MATCH('2024'!C157,Table12[Site ID],0),1)</f>
        <v>Chestnut Avenue</v>
      </c>
      <c r="C157" s="135" t="s">
        <v>56</v>
      </c>
      <c r="D157" t="str">
        <f>Table1324[[#This Row],[Site ID]]&amp;"-"&amp;Table1324[[#This Row],[Site Name]]</f>
        <v>CA-Chestnut Avenue</v>
      </c>
      <c r="E157" s="93" t="s">
        <v>1030</v>
      </c>
      <c r="F157" t="s">
        <v>263</v>
      </c>
      <c r="G157" s="109">
        <v>45357</v>
      </c>
      <c r="H157" s="109">
        <v>45385</v>
      </c>
      <c r="I157" s="9">
        <v>672.3833333333605</v>
      </c>
      <c r="J157" s="9">
        <v>24.494246337653625</v>
      </c>
      <c r="K157" s="9">
        <v>12.784053412136547</v>
      </c>
      <c r="L157" s="9">
        <v>1.1970000000000001</v>
      </c>
      <c r="N157" s="273">
        <f>INDEX(Table12[],MATCH(Table1324[[#This Row],[Site ID]],Table12[[#Data],[Site ID]],0),MATCH(Table11[[#Headers],[Area]],Table12[#Headers],0))</f>
        <v>5</v>
      </c>
    </row>
    <row r="158" spans="2:14" ht="14.5" x14ac:dyDescent="0.35">
      <c r="B158" t="str">
        <f>INDEX(Table12[Site Name],MATCH('2024'!C158,Table12[Site ID],0),1)</f>
        <v>Southampton Road 1</v>
      </c>
      <c r="C158" s="135" t="s">
        <v>149</v>
      </c>
      <c r="D158" t="str">
        <f>Table1324[[#This Row],[Site ID]]&amp;"-"&amp;Table1324[[#This Row],[Site Name]]</f>
        <v>SR1-Southampton Road 1</v>
      </c>
      <c r="E158" s="93" t="s">
        <v>1031</v>
      </c>
      <c r="F158" t="s">
        <v>263</v>
      </c>
      <c r="G158" s="109">
        <v>45357</v>
      </c>
      <c r="H158" s="109">
        <v>45385</v>
      </c>
      <c r="I158" s="9">
        <v>672.39999999990687</v>
      </c>
      <c r="J158" s="9">
        <v>42.111870910178347</v>
      </c>
      <c r="K158" s="9">
        <v>21.979055798631705</v>
      </c>
      <c r="L158" s="9">
        <v>2.0579999999999998</v>
      </c>
      <c r="N158" s="273">
        <f>INDEX(Table12[],MATCH(Table1324[[#This Row],[Site ID]],Table12[[#Data],[Site ID]],0),MATCH(Table11[[#Headers],[Area]],Table12[#Headers],0))</f>
        <v>5</v>
      </c>
    </row>
    <row r="159" spans="2:14" ht="14.5" x14ac:dyDescent="0.35">
      <c r="B159" t="str">
        <f>INDEX(Table12[Site Name],MATCH('2024'!C159,Table12[Site ID],0),1)</f>
        <v>Southampton Road 2</v>
      </c>
      <c r="C159" s="135" t="s">
        <v>152</v>
      </c>
      <c r="D159" t="str">
        <f>Table1324[[#This Row],[Site ID]]&amp;"-"&amp;Table1324[[#This Row],[Site Name]]</f>
        <v>SR2-Southampton Road 2</v>
      </c>
      <c r="E159" s="93" t="s">
        <v>1032</v>
      </c>
      <c r="F159" t="s">
        <v>263</v>
      </c>
      <c r="G159" s="109">
        <v>45357</v>
      </c>
      <c r="H159" s="109">
        <v>45385</v>
      </c>
      <c r="I159" s="9">
        <v>672.41666666662786</v>
      </c>
      <c r="J159" s="9">
        <v>39.143834923784638</v>
      </c>
      <c r="K159" s="9">
        <v>20.429976473791566</v>
      </c>
      <c r="L159" s="9">
        <v>1.913</v>
      </c>
      <c r="N159" s="273">
        <f>INDEX(Table12[],MATCH(Table1324[[#This Row],[Site ID]],Table12[[#Data],[Site ID]],0),MATCH(Table11[[#Headers],[Area]],Table12[#Headers],0))</f>
        <v>5</v>
      </c>
    </row>
    <row r="160" spans="2:14" ht="14.5" x14ac:dyDescent="0.35">
      <c r="B160" t="str">
        <f>INDEX(Table12[Site Name],MATCH('2024'!C160,Table12[Site ID],0),1)</f>
        <v>The Point (A)</v>
      </c>
      <c r="C160" s="135" t="s">
        <v>156</v>
      </c>
      <c r="D160" t="str">
        <f>Table1324[[#This Row],[Site ID]]&amp;"-"&amp;Table1324[[#This Row],[Site Name]]</f>
        <v>TP(A)-The Point (A)</v>
      </c>
      <c r="E160" s="93" t="s">
        <v>1033</v>
      </c>
      <c r="F160" t="s">
        <v>263</v>
      </c>
      <c r="G160" s="109">
        <v>45357</v>
      </c>
      <c r="H160" s="109">
        <v>45385</v>
      </c>
      <c r="I160" s="9">
        <v>672.39999999990687</v>
      </c>
      <c r="J160" s="9">
        <v>22.28368679357834</v>
      </c>
      <c r="K160" s="9">
        <v>11.630316698109782</v>
      </c>
      <c r="L160" s="9">
        <v>1.089</v>
      </c>
      <c r="N160" s="273">
        <f>INDEX(Table12[],MATCH(Table1324[[#This Row],[Site ID]],Table12[[#Data],[Site ID]],0),MATCH(Table11[[#Headers],[Area]],Table12[#Headers],0))</f>
        <v>6</v>
      </c>
    </row>
    <row r="161" spans="2:14" ht="14.5" x14ac:dyDescent="0.35">
      <c r="B161" t="str">
        <f>INDEX(Table12[Site Name],MATCH('2024'!C161,Table12[Site ID],0),1)</f>
        <v>The Point (B)</v>
      </c>
      <c r="C161" s="135" t="s">
        <v>159</v>
      </c>
      <c r="D161" t="str">
        <f>Table1324[[#This Row],[Site ID]]&amp;"-"&amp;Table1324[[#This Row],[Site Name]]</f>
        <v>TP(B)-The Point (B)</v>
      </c>
      <c r="E161" s="93" t="s">
        <v>1034</v>
      </c>
      <c r="F161" t="s">
        <v>263</v>
      </c>
      <c r="G161" s="109">
        <v>45357</v>
      </c>
      <c r="H161" s="109">
        <v>45385</v>
      </c>
      <c r="I161" s="9">
        <v>672.40000000008149</v>
      </c>
      <c r="J161" s="9">
        <v>23.920688578224347</v>
      </c>
      <c r="K161" s="9">
        <v>12.484701763165109</v>
      </c>
      <c r="L161" s="9">
        <v>1.169</v>
      </c>
      <c r="N161" s="273">
        <f>INDEX(Table12[],MATCH(Table1324[[#This Row],[Site ID]],Table12[[#Data],[Site ID]],0),MATCH(Table11[[#Headers],[Area]],Table12[#Headers],0))</f>
        <v>6</v>
      </c>
    </row>
    <row r="162" spans="2:14" ht="14.5" x14ac:dyDescent="0.35">
      <c r="B162" t="str">
        <f>INDEX(Table12[Site Name],MATCH('2024'!C162,Table12[Site ID],0),1)</f>
        <v>The Point (C)</v>
      </c>
      <c r="C162" s="135" t="s">
        <v>162</v>
      </c>
      <c r="D162" t="str">
        <f>Table1324[[#This Row],[Site ID]]&amp;"-"&amp;Table1324[[#This Row],[Site Name]]</f>
        <v>TP(C)-The Point (C)</v>
      </c>
      <c r="E162" s="93" t="s">
        <v>1035</v>
      </c>
      <c r="F162" t="s">
        <v>263</v>
      </c>
      <c r="G162" s="109">
        <v>45357</v>
      </c>
      <c r="H162" s="109">
        <v>45385</v>
      </c>
      <c r="I162" s="9">
        <v>672.40000000008149</v>
      </c>
      <c r="J162" s="9">
        <v>22.3041493158807</v>
      </c>
      <c r="K162" s="9">
        <v>11.64099651141999</v>
      </c>
      <c r="L162" s="9">
        <v>1.0900000000000001</v>
      </c>
      <c r="N162" s="273">
        <f>INDEX(Table12[],MATCH(Table1324[[#This Row],[Site ID]],Table12[[#Data],[Site ID]],0),MATCH(Table11[[#Headers],[Area]],Table12[#Headers],0))</f>
        <v>6</v>
      </c>
    </row>
    <row r="163" spans="2:14" ht="14.5" x14ac:dyDescent="0.35">
      <c r="B163" t="str">
        <f>INDEX(Table12[Site Name],MATCH('2024'!C163,Table12[Site ID],0),1)</f>
        <v>leigh road/Pluto Road</v>
      </c>
      <c r="C163" s="135" t="s">
        <v>124</v>
      </c>
      <c r="D163" t="str">
        <f>Table1324[[#This Row],[Site ID]]&amp;"-"&amp;Table1324[[#This Row],[Site Name]]</f>
        <v>LRPR-leigh road/Pluto Road</v>
      </c>
      <c r="E163" s="93" t="s">
        <v>1036</v>
      </c>
      <c r="F163" t="s">
        <v>263</v>
      </c>
      <c r="G163" s="109">
        <v>45357</v>
      </c>
      <c r="H163" s="109">
        <v>45385</v>
      </c>
      <c r="I163" s="9">
        <v>672.48333333333721</v>
      </c>
      <c r="J163" s="9">
        <v>24.920263699224122</v>
      </c>
      <c r="K163" s="9">
        <v>13.006400678091923</v>
      </c>
      <c r="L163" s="9">
        <v>1.218</v>
      </c>
      <c r="N163" s="273">
        <f>INDEX(Table12[],MATCH(Table1324[[#This Row],[Site ID]],Table12[[#Data],[Site ID]],0),MATCH(Table11[[#Headers],[Area]],Table12[#Headers],0))</f>
        <v>6</v>
      </c>
    </row>
    <row r="164" spans="2:14" ht="14.5" x14ac:dyDescent="0.35">
      <c r="B164" t="str">
        <f>INDEX(Table12[Site Name],MATCH('2024'!C164,Table12[Site ID],0),1)</f>
        <v>Oxburgh Close</v>
      </c>
      <c r="C164" s="135" t="s">
        <v>143</v>
      </c>
      <c r="D164" t="str">
        <f>Table1324[[#This Row],[Site ID]]&amp;"-"&amp;Table1324[[#This Row],[Site Name]]</f>
        <v>OX-Oxburgh Close</v>
      </c>
      <c r="E164" s="93" t="s">
        <v>1037</v>
      </c>
      <c r="F164" t="s">
        <v>263</v>
      </c>
      <c r="G164" s="109">
        <v>45357</v>
      </c>
      <c r="H164" s="109">
        <v>45385</v>
      </c>
      <c r="I164" s="9">
        <v>672.56666666676756</v>
      </c>
      <c r="J164" s="9">
        <v>15.506748277739657</v>
      </c>
      <c r="K164" s="9">
        <v>8.0932924205321797</v>
      </c>
      <c r="L164" s="9">
        <v>0.75800000000000001</v>
      </c>
      <c r="N164" s="273">
        <f>INDEX(Table12[],MATCH(Table1324[[#This Row],[Site ID]],Table12[[#Data],[Site ID]],0),MATCH(Table11[[#Headers],[Area]],Table12[#Headers],0))</f>
        <v>6</v>
      </c>
    </row>
    <row r="165" spans="2:14" ht="14.5" x14ac:dyDescent="0.35">
      <c r="B165" t="str">
        <f>INDEX(Table12[Site Name],MATCH('2024'!C165,Table12[Site ID],0),1)</f>
        <v>Hadleigh Gardens</v>
      </c>
      <c r="C165" s="135" t="s">
        <v>95</v>
      </c>
      <c r="D165" t="str">
        <f>Table1324[[#This Row],[Site ID]]&amp;"-"&amp;Table1324[[#This Row],[Site Name]]</f>
        <v>HG-Hadleigh Gardens</v>
      </c>
      <c r="E165" s="93" t="s">
        <v>1038</v>
      </c>
      <c r="F165" t="s">
        <v>263</v>
      </c>
      <c r="G165" s="109">
        <v>45357</v>
      </c>
      <c r="H165" s="109">
        <v>45385</v>
      </c>
      <c r="I165" s="9">
        <v>672.56666666676756</v>
      </c>
      <c r="J165" s="9">
        <v>16.140929275905791</v>
      </c>
      <c r="K165" s="9">
        <v>8.4242845907650263</v>
      </c>
      <c r="L165" s="9">
        <v>0.78900000000000003</v>
      </c>
      <c r="N165" s="273">
        <f>INDEX(Table12[],MATCH(Table1324[[#This Row],[Site ID]],Table12[[#Data],[Site ID]],0),MATCH(Table11[[#Headers],[Area]],Table12[#Headers],0))</f>
        <v>6</v>
      </c>
    </row>
    <row r="166" spans="2:14" ht="14.5" x14ac:dyDescent="0.35">
      <c r="B166" t="str">
        <f>INDEX(Table12[Site Name],MATCH('2024'!C166,Table12[Site ID],0),1)</f>
        <v>Woodside Avenue</v>
      </c>
      <c r="C166" s="135" t="s">
        <v>175</v>
      </c>
      <c r="D166" t="str">
        <f>Table1324[[#This Row],[Site ID]]&amp;"-"&amp;Table1324[[#This Row],[Site Name]]</f>
        <v>WA-Woodside Avenue</v>
      </c>
      <c r="E166" s="93" t="s">
        <v>1039</v>
      </c>
      <c r="F166" t="s">
        <v>263</v>
      </c>
      <c r="G166" s="109">
        <v>45357</v>
      </c>
      <c r="H166" s="109">
        <v>45385</v>
      </c>
      <c r="I166" s="9">
        <v>672.58333333331393</v>
      </c>
      <c r="J166" s="9">
        <v>29.642112749350378</v>
      </c>
      <c r="K166" s="9">
        <v>15.470831288805</v>
      </c>
      <c r="L166" s="9">
        <v>1.4490000000000001</v>
      </c>
      <c r="N166" s="273">
        <f>INDEX(Table12[],MATCH(Table1324[[#This Row],[Site ID]],Table12[[#Data],[Site ID]],0),MATCH(Table11[[#Headers],[Area]],Table12[#Headers],0))</f>
        <v>6</v>
      </c>
    </row>
    <row r="167" spans="2:14" ht="14.5" x14ac:dyDescent="0.35">
      <c r="B167" t="str">
        <f>INDEX(Table12[Site Name],MATCH('2024'!C167,Table12[Site ID],0),1)</f>
        <v>Belmont Road</v>
      </c>
      <c r="C167" s="135" t="s">
        <v>42</v>
      </c>
      <c r="D167" t="str">
        <f>Table1324[[#This Row],[Site ID]]&amp;"-"&amp;Table1324[[#This Row],[Site Name]]</f>
        <v>BEL-Belmont Road</v>
      </c>
      <c r="E167" s="93" t="s">
        <v>1040</v>
      </c>
      <c r="F167" t="s">
        <v>263</v>
      </c>
      <c r="G167" s="109">
        <v>45357</v>
      </c>
      <c r="H167" s="109">
        <v>45385</v>
      </c>
      <c r="I167" s="9">
        <v>672.5166666667792</v>
      </c>
      <c r="J167" s="9">
        <v>22.197985180041389</v>
      </c>
      <c r="K167" s="9">
        <v>11.585587254718888</v>
      </c>
      <c r="L167" s="9">
        <v>1.085</v>
      </c>
      <c r="N167" s="273">
        <f>INDEX(Table12[],MATCH(Table1324[[#This Row],[Site ID]],Table12[[#Data],[Site ID]],0),MATCH(Table11[[#Headers],[Area]],Table12[#Headers],0))</f>
        <v>6</v>
      </c>
    </row>
    <row r="168" spans="2:14" ht="14.5" x14ac:dyDescent="0.35">
      <c r="B168" t="str">
        <f>INDEX(Table12[Site Name],MATCH('2024'!C168,Table12[Site ID],0),1)</f>
        <v>Leigh Road/J13</v>
      </c>
      <c r="C168" s="135" t="s">
        <v>120</v>
      </c>
      <c r="D168" t="str">
        <f>Table1324[[#This Row],[Site ID]]&amp;"-"&amp;Table1324[[#This Row],[Site Name]]</f>
        <v>LR13-Leigh Road/J13</v>
      </c>
      <c r="E168" s="93" t="s">
        <v>1041</v>
      </c>
      <c r="F168" t="s">
        <v>263</v>
      </c>
      <c r="G168" s="109">
        <v>45357</v>
      </c>
      <c r="H168" s="109">
        <v>45385</v>
      </c>
      <c r="I168" s="9">
        <v>672.46666666679084</v>
      </c>
      <c r="J168" s="9">
        <v>42.312300981453475</v>
      </c>
      <c r="K168" s="9">
        <v>22.083664395330626</v>
      </c>
      <c r="L168" s="9">
        <v>2.0680000000000001</v>
      </c>
      <c r="N168" s="273">
        <f>INDEX(Table12[],MATCH(Table1324[[#This Row],[Site ID]],Table12[[#Data],[Site ID]],0),MATCH(Table11[[#Headers],[Area]],Table12[#Headers],0))</f>
        <v>6</v>
      </c>
    </row>
    <row r="169" spans="2:14" ht="14.5" x14ac:dyDescent="0.35">
      <c r="B169" t="str">
        <f>INDEX(Table12[Site Name],MATCH('2024'!C169,Table12[Site ID],0),1)</f>
        <v>Steele Close (A)</v>
      </c>
      <c r="C169" s="135" t="s">
        <v>167</v>
      </c>
      <c r="D169" t="str">
        <f>Table1324[[#This Row],[Site ID]]&amp;"-"&amp;Table1324[[#This Row],[Site Name]]</f>
        <v>SC(A)-Steele Close (A)</v>
      </c>
      <c r="E169" s="93" t="s">
        <v>1042</v>
      </c>
      <c r="F169" t="s">
        <v>263</v>
      </c>
      <c r="G169" s="109">
        <v>45357</v>
      </c>
      <c r="H169" s="109">
        <v>45385</v>
      </c>
      <c r="I169" s="9">
        <v>672.44999999989523</v>
      </c>
      <c r="J169" s="9">
        <v>24.205363967585004</v>
      </c>
      <c r="K169" s="9">
        <v>12.633279732560023</v>
      </c>
      <c r="L169" s="9">
        <v>1.1830000000000001</v>
      </c>
      <c r="N169" s="273">
        <f>INDEX(Table12[],MATCH(Table1324[[#This Row],[Site ID]],Table12[[#Data],[Site ID]],0),MATCH(Table11[[#Headers],[Area]],Table12[#Headers],0))</f>
        <v>6</v>
      </c>
    </row>
    <row r="170" spans="2:14" ht="14.5" x14ac:dyDescent="0.35">
      <c r="B170" t="str">
        <f>INDEX(Table12[Site Name],MATCH('2024'!C170,Table12[Site ID],0),1)</f>
        <v>Steele Close (B)</v>
      </c>
      <c r="C170" s="135" t="s">
        <v>170</v>
      </c>
      <c r="D170" t="str">
        <f>Table1324[[#This Row],[Site ID]]&amp;"-"&amp;Table1324[[#This Row],[Site Name]]</f>
        <v>SC(B)-Steele Close (B)</v>
      </c>
      <c r="E170" s="93" t="s">
        <v>1043</v>
      </c>
      <c r="F170" t="s">
        <v>263</v>
      </c>
      <c r="G170" s="109">
        <v>45357</v>
      </c>
      <c r="H170" s="109">
        <v>45385</v>
      </c>
      <c r="I170" s="9">
        <v>672.45000000006985</v>
      </c>
      <c r="J170" s="9">
        <v>24.941959997023211</v>
      </c>
      <c r="K170" s="9">
        <v>13.017724424333618</v>
      </c>
      <c r="L170" s="9">
        <v>1.2190000000000001</v>
      </c>
      <c r="N170" s="273">
        <f>INDEX(Table12[],MATCH(Table1324[[#This Row],[Site ID]],Table12[[#Data],[Site ID]],0),MATCH(Table11[[#Headers],[Area]],Table12[#Headers],0))</f>
        <v>6</v>
      </c>
    </row>
    <row r="171" spans="2:14" ht="14.5" x14ac:dyDescent="0.35">
      <c r="B171" t="str">
        <f>INDEX(Table12[Site Name],MATCH('2024'!C171,Table12[Site ID],0),1)</f>
        <v>Steele Close (C)</v>
      </c>
      <c r="C171" s="135" t="s">
        <v>173</v>
      </c>
      <c r="D171" t="str">
        <f>Table1324[[#This Row],[Site ID]]&amp;"-"&amp;Table1324[[#This Row],[Site Name]]</f>
        <v>SC(C)-Steele Close (C)</v>
      </c>
      <c r="E171" s="93" t="s">
        <v>1044</v>
      </c>
      <c r="F171" t="s">
        <v>263</v>
      </c>
      <c r="G171" s="109">
        <v>45357</v>
      </c>
      <c r="H171" s="109">
        <v>45385</v>
      </c>
      <c r="I171" s="9">
        <v>672.45000000006985</v>
      </c>
      <c r="J171" s="9">
        <v>24.839654992933696</v>
      </c>
      <c r="K171" s="9">
        <v>12.964329328253495</v>
      </c>
      <c r="L171" s="9">
        <v>1.214</v>
      </c>
      <c r="N171" s="273">
        <f>INDEX(Table12[],MATCH(Table1324[[#This Row],[Site ID]],Table12[[#Data],[Site ID]],0),MATCH(Table11[[#Headers],[Area]],Table12[#Headers],0))</f>
        <v>6</v>
      </c>
    </row>
    <row r="172" spans="2:14" ht="14.5" x14ac:dyDescent="0.35">
      <c r="B172" t="str">
        <f>INDEX(Table12[Site Name],MATCH('2024'!C172,Table12[Site ID],0),1)</f>
        <v>Medina Close</v>
      </c>
      <c r="C172" s="135" t="s">
        <v>127</v>
      </c>
      <c r="D172" t="str">
        <f>Table1324[[#This Row],[Site ID]]&amp;"-"&amp;Table1324[[#This Row],[Site Name]]</f>
        <v>MC-Medina Close</v>
      </c>
      <c r="E172" s="93" t="s">
        <v>1045</v>
      </c>
      <c r="F172" t="s">
        <v>263</v>
      </c>
      <c r="G172" s="109">
        <v>45357</v>
      </c>
      <c r="H172" s="109">
        <v>45385</v>
      </c>
      <c r="I172" s="9">
        <v>672.48333333333721</v>
      </c>
      <c r="J172" s="9">
        <v>24.715663833056439</v>
      </c>
      <c r="K172" s="9">
        <v>12.899615779257015</v>
      </c>
      <c r="L172" s="9">
        <v>1.208</v>
      </c>
      <c r="N172" s="273">
        <f>INDEX(Table12[],MATCH(Table1324[[#This Row],[Site ID]],Table12[[#Data],[Site ID]],0),MATCH(Table11[[#Headers],[Area]],Table12[#Headers],0))</f>
        <v>6</v>
      </c>
    </row>
    <row r="173" spans="2:14" ht="14.5" x14ac:dyDescent="0.35">
      <c r="B173" t="str">
        <f>INDEX(Table12[Site Name],MATCH('2024'!C173,Table12[Site ID],0),1)</f>
        <v>Porteous Crescent (A)</v>
      </c>
      <c r="C173" s="135" t="s">
        <v>154</v>
      </c>
      <c r="D173" t="str">
        <f>Table1324[[#This Row],[Site ID]]&amp;"-"&amp;Table1324[[#This Row],[Site Name]]</f>
        <v>PC(A)-Porteous Crescent (A)</v>
      </c>
      <c r="E173" s="93" t="s">
        <v>1046</v>
      </c>
      <c r="F173" t="s">
        <v>263</v>
      </c>
      <c r="G173" s="109">
        <v>45357</v>
      </c>
      <c r="H173" s="109">
        <v>45385</v>
      </c>
      <c r="I173" s="9">
        <v>672.50000000005821</v>
      </c>
      <c r="J173" s="9">
        <v>22.198535315983207</v>
      </c>
      <c r="K173" s="9">
        <v>11.585874382037165</v>
      </c>
      <c r="L173" s="9">
        <v>1.085</v>
      </c>
      <c r="N173" s="273">
        <f>INDEX(Table12[],MATCH(Table1324[[#This Row],[Site ID]],Table12[[#Data],[Site ID]],0),MATCH(Table11[[#Headers],[Area]],Table12[#Headers],0))</f>
        <v>6</v>
      </c>
    </row>
    <row r="174" spans="2:14" ht="14.5" x14ac:dyDescent="0.35">
      <c r="B174" t="str">
        <f>INDEX(Table12[Site Name],MATCH('2024'!C174,Table12[Site ID],0),1)</f>
        <v>Nuffield Hospital</v>
      </c>
      <c r="C174" s="135" t="s">
        <v>133</v>
      </c>
      <c r="D174" t="str">
        <f>Table1324[[#This Row],[Site ID]]&amp;"-"&amp;Table1324[[#This Row],[Site Name]]</f>
        <v>NH-Nuffield Hospital</v>
      </c>
      <c r="E174" s="93" t="s">
        <v>1047</v>
      </c>
      <c r="F174" t="s">
        <v>263</v>
      </c>
      <c r="G174" s="109">
        <v>45357</v>
      </c>
      <c r="H174" s="109">
        <v>45385</v>
      </c>
      <c r="I174" s="9">
        <v>672.48333333333721</v>
      </c>
      <c r="J174" s="9">
        <v>17.145468784852063</v>
      </c>
      <c r="K174" s="9">
        <v>8.9485745223653783</v>
      </c>
      <c r="L174" s="9">
        <v>0.83799999999999997</v>
      </c>
      <c r="N174" s="273">
        <f>INDEX(Table12[],MATCH(Table1324[[#This Row],[Site ID]],Table12[[#Data],[Site ID]],0),MATCH(Table11[[#Headers],[Area]],Table12[#Headers],0))</f>
        <v>7</v>
      </c>
    </row>
    <row r="175" spans="2:14" ht="14.5" x14ac:dyDescent="0.35">
      <c r="B175" t="str">
        <f>INDEX(Table12[Site Name],MATCH('2024'!C175,Table12[Site ID],0),1)</f>
        <v>Ashdown Road</v>
      </c>
      <c r="C175" s="135" t="s">
        <v>30</v>
      </c>
      <c r="D175" t="str">
        <f>Table1324[[#This Row],[Site ID]]&amp;"-"&amp;Table1324[[#This Row],[Site Name]]</f>
        <v>AR-Ashdown Road</v>
      </c>
      <c r="E175" s="93" t="s">
        <v>1048</v>
      </c>
      <c r="F175" t="s">
        <v>263</v>
      </c>
      <c r="G175" s="109">
        <v>45357</v>
      </c>
      <c r="H175" s="109">
        <v>45385</v>
      </c>
      <c r="I175" s="9">
        <v>672.46666666661622</v>
      </c>
      <c r="J175" s="9">
        <v>8.3274209378414099</v>
      </c>
      <c r="K175" s="9">
        <v>4.3462530990821557</v>
      </c>
      <c r="L175" s="9">
        <v>0.40699999999999997</v>
      </c>
      <c r="N175" s="273">
        <f>INDEX(Table12[],MATCH(Table1324[[#This Row],[Site ID]],Table12[[#Data],[Site ID]],0),MATCH(Table11[[#Headers],[Area]],Table12[#Headers],0))</f>
        <v>7</v>
      </c>
    </row>
    <row r="176" spans="2:14" ht="14.5" x14ac:dyDescent="0.35">
      <c r="B176" t="str">
        <f>INDEX(Table12[Site Name],MATCH('2024'!C176,Table12[Site ID],0),1)</f>
        <v>Chestnut Close</v>
      </c>
      <c r="C176" s="135" t="s">
        <v>60</v>
      </c>
      <c r="D176" t="str">
        <f>Table1324[[#This Row],[Site ID]]&amp;"-"&amp;Table1324[[#This Row],[Site Name]]</f>
        <v>CC-Chestnut Close</v>
      </c>
      <c r="E176" s="93" t="s">
        <v>1049</v>
      </c>
      <c r="F176" t="s">
        <v>263</v>
      </c>
      <c r="G176" s="109">
        <v>45357</v>
      </c>
      <c r="H176" s="109">
        <v>45385</v>
      </c>
      <c r="I176" s="9">
        <v>672.51666666660458</v>
      </c>
      <c r="J176" s="9">
        <v>24.264341404180573</v>
      </c>
      <c r="K176" s="9">
        <v>12.664061275668358</v>
      </c>
      <c r="L176" s="9">
        <v>1.1859999999999999</v>
      </c>
      <c r="N176" s="273">
        <f>INDEX(Table12[],MATCH(Table1324[[#This Row],[Site ID]],Table12[[#Data],[Site ID]],0),MATCH(Table11[[#Headers],[Area]],Table12[#Headers],0))</f>
        <v>8</v>
      </c>
    </row>
    <row r="177" spans="2:15" ht="14.5" x14ac:dyDescent="0.35">
      <c r="B177" t="str">
        <f>INDEX(Table12[Site Name],MATCH('2024'!C177,Table12[Site ID],0),1)</f>
        <v>Sparrow Square</v>
      </c>
      <c r="C177" s="135" t="s">
        <v>188</v>
      </c>
      <c r="D177" t="str">
        <f>Table1324[[#This Row],[Site ID]]&amp;"-"&amp;Table1324[[#This Row],[Site Name]]</f>
        <v>SSQ-Sparrow Square</v>
      </c>
      <c r="E177" s="93" t="s">
        <v>1050</v>
      </c>
      <c r="F177" t="s">
        <v>263</v>
      </c>
      <c r="G177" s="109">
        <v>45357</v>
      </c>
      <c r="H177" s="109">
        <v>45385</v>
      </c>
      <c r="I177" s="9">
        <v>672.48333333316259</v>
      </c>
      <c r="J177" s="9">
        <v>17.636508463659091</v>
      </c>
      <c r="K177" s="9">
        <v>9.2048582795715514</v>
      </c>
      <c r="L177" s="9">
        <v>0.86199999999999999</v>
      </c>
      <c r="N177" s="273">
        <f>INDEX(Table12[],MATCH(Table1324[[#This Row],[Site ID]],Table12[[#Data],[Site ID]],0),MATCH(Table11[[#Headers],[Area]],Table12[#Headers],0))</f>
        <v>8</v>
      </c>
    </row>
    <row r="178" spans="2:15" ht="14.5" x14ac:dyDescent="0.35">
      <c r="B178" t="str">
        <f>INDEX(Table12[Site Name],MATCH('2024'!C178,Table12[Site ID],0),1)</f>
        <v>Dove Dale</v>
      </c>
      <c r="C178" s="135" t="s">
        <v>76</v>
      </c>
      <c r="D178" t="str">
        <f>Table1324[[#This Row],[Site ID]]&amp;"-"&amp;Table1324[[#This Row],[Site Name]]</f>
        <v>DD (A)-Dove Dale</v>
      </c>
      <c r="E178" s="93" t="s">
        <v>1051</v>
      </c>
      <c r="F178" t="s">
        <v>263</v>
      </c>
      <c r="G178" s="109">
        <v>45357</v>
      </c>
      <c r="H178" s="109">
        <v>45385</v>
      </c>
      <c r="I178" s="9">
        <v>672.49999999988358</v>
      </c>
      <c r="J178" s="9">
        <v>21.257399256509252</v>
      </c>
      <c r="K178" s="9">
        <v>11.094676021142616</v>
      </c>
      <c r="L178" s="9">
        <v>1.0389999999999999</v>
      </c>
      <c r="N178" s="273">
        <f>INDEX(Table12[],MATCH(Table1324[[#This Row],[Site ID]],Table12[[#Data],[Site ID]],0),MATCH(Table11[[#Headers],[Area]],Table12[#Headers],0))</f>
        <v>8</v>
      </c>
    </row>
    <row r="179" spans="2:15" ht="14.5" x14ac:dyDescent="0.35">
      <c r="B179" t="str">
        <f>INDEX(Table12[Site Name],MATCH('2024'!C179,Table12[Site ID],0),1)</f>
        <v>Passfield Avenue</v>
      </c>
      <c r="C179" s="135" t="s">
        <v>146</v>
      </c>
      <c r="D179" t="str">
        <f>Table1324[[#This Row],[Site ID]]&amp;"-"&amp;Table1324[[#This Row],[Site Name]]</f>
        <v>PA-Passfield Avenue</v>
      </c>
      <c r="E179" s="93" t="s">
        <v>1052</v>
      </c>
      <c r="F179" t="s">
        <v>263</v>
      </c>
      <c r="G179" s="109">
        <v>45357</v>
      </c>
      <c r="H179" s="109">
        <v>45385</v>
      </c>
      <c r="I179" s="9">
        <v>672.49999999988358</v>
      </c>
      <c r="J179" s="9">
        <v>22.423589591081949</v>
      </c>
      <c r="K179" s="9">
        <v>11.703334859646112</v>
      </c>
      <c r="L179" s="9">
        <v>1.0960000000000001</v>
      </c>
      <c r="N179" s="273">
        <f>INDEX(Table12[],MATCH(Table1324[[#This Row],[Site ID]],Table12[[#Data],[Site ID]],0),MATCH(Table11[[#Headers],[Area]],Table12[#Headers],0))</f>
        <v>8</v>
      </c>
    </row>
    <row r="180" spans="2:15" ht="14.5" x14ac:dyDescent="0.35">
      <c r="B180" t="str">
        <f>INDEX(Table12[Site Name],MATCH('2024'!C180,Table12[Site ID],0),1)</f>
        <v>High Street Botley 2 (A)</v>
      </c>
      <c r="C180" s="135" t="s">
        <v>24</v>
      </c>
      <c r="D180" t="str">
        <f>Table1324[[#This Row],[Site ID]]&amp;"-"&amp;Table1324[[#This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INDEX(Table12[],MATCH(Table1324[[#This Row],[Site ID]],Table12[[#Data],[Site ID]],0),MATCH(Table11[[#Headers],[Area]],Table12[#Headers],0))</f>
        <v>1</v>
      </c>
    </row>
    <row r="181" spans="2:15" ht="14.5" x14ac:dyDescent="0.35">
      <c r="B181" t="str">
        <f>INDEX(Table12[Site Name],MATCH('2024'!C181,Table12[Site ID],0),1)</f>
        <v>Kings Copse Avenue</v>
      </c>
      <c r="C181" s="135" t="s">
        <v>28</v>
      </c>
      <c r="D181" t="str">
        <f>Table1324[[#This Row],[Site ID]]&amp;"-"&amp;Table1324[[#This Row],[Site Name]]</f>
        <v>KCA-Kings Copse Avenue</v>
      </c>
      <c r="E181" s="93" t="s">
        <v>1053</v>
      </c>
      <c r="F181" t="s">
        <v>320</v>
      </c>
      <c r="G181" s="109">
        <v>45385</v>
      </c>
      <c r="H181" s="109">
        <v>45413</v>
      </c>
      <c r="I181" s="9">
        <v>672.91666666668607</v>
      </c>
      <c r="J181" s="9">
        <v>25.497173498451279</v>
      </c>
      <c r="K181" s="9">
        <v>13.307501825914029</v>
      </c>
      <c r="L181" s="9">
        <v>1.2470000000000001</v>
      </c>
      <c r="N181" s="273">
        <f>INDEX(Table12[],MATCH(Table1324[[#This Row],[Site ID]],Table12[[#Data],[Site ID]],0),MATCH(Table11[[#Headers],[Area]],Table12[#Headers],0))</f>
        <v>1</v>
      </c>
    </row>
    <row r="182" spans="2:15" ht="14.5" x14ac:dyDescent="0.35">
      <c r="B182" t="str">
        <f>INDEX(Table12[Site Name],MATCH('2024'!C182,Table12[Site ID],0),1)</f>
        <v>Grange Road</v>
      </c>
      <c r="C182" s="135" t="s">
        <v>32</v>
      </c>
      <c r="D182" t="str">
        <f>Table1324[[#This Row],[Site ID]]&amp;"-"&amp;Table1324[[#This Row],[Site Name]]</f>
        <v>GR-Grange Road</v>
      </c>
      <c r="E182" s="93" t="s">
        <v>1054</v>
      </c>
      <c r="F182" t="s">
        <v>320</v>
      </c>
      <c r="G182" s="109">
        <v>45385</v>
      </c>
      <c r="H182" s="109">
        <v>45413</v>
      </c>
      <c r="I182" s="9">
        <v>672.95000000012806</v>
      </c>
      <c r="J182" s="9">
        <v>25.066548777764751</v>
      </c>
      <c r="K182" s="9">
        <v>13.08274988401083</v>
      </c>
      <c r="L182" s="9">
        <v>1.226</v>
      </c>
      <c r="N182" s="273">
        <f>INDEX(Table12[],MATCH(Table1324[[#This Row],[Site ID]],Table12[[#Data],[Site ID]],0),MATCH(Table11[[#Headers],[Area]],Table12[#Headers],0))</f>
        <v>1</v>
      </c>
    </row>
    <row r="183" spans="2:15" ht="14.5" x14ac:dyDescent="0.35">
      <c r="B183" t="str">
        <f>INDEX(Table12[Site Name],MATCH('2024'!C183,Table12[Site ID],0),1)</f>
        <v>Pavilion Road</v>
      </c>
      <c r="C183" s="135" t="s">
        <v>36</v>
      </c>
      <c r="D183" t="str">
        <f>Table1324[[#This Row],[Site ID]]&amp;"-"&amp;Table1324[[#This Row],[Site Name]]</f>
        <v>PAV-Pavilion Road</v>
      </c>
      <c r="E183" s="93" t="s">
        <v>1055</v>
      </c>
      <c r="F183" t="s">
        <v>320</v>
      </c>
      <c r="G183" s="109">
        <v>45385</v>
      </c>
      <c r="H183" s="109">
        <v>45413</v>
      </c>
      <c r="I183" s="9">
        <v>672.98333333339542</v>
      </c>
      <c r="J183" s="9">
        <v>13.023328462813629</v>
      </c>
      <c r="K183" s="9">
        <v>6.7971442916563829</v>
      </c>
      <c r="L183" s="9">
        <v>0.63700000000000001</v>
      </c>
      <c r="N183" s="273">
        <f>INDEX(Table12[],MATCH(Table1324[[#This Row],[Site ID]],Table12[[#Data],[Site ID]],0),MATCH(Table11[[#Headers],[Area]],Table12[#Headers],0))</f>
        <v>1</v>
      </c>
    </row>
    <row r="184" spans="2:15" ht="14.5" x14ac:dyDescent="0.35">
      <c r="B184" t="str">
        <f>INDEX(Table12[Site Name],MATCH('2024'!C184,Table12[Site ID],0),1)</f>
        <v>Winchester Street Railway Bridge</v>
      </c>
      <c r="C184" s="135" t="s">
        <v>40</v>
      </c>
      <c r="D184" t="str">
        <f>Table1324[[#This Row],[Site ID]]&amp;"-"&amp;Table1324[[#This Row],[Site Name]]</f>
        <v>WSRB-Winchester Street Railway Bridge</v>
      </c>
      <c r="E184" s="93" t="s">
        <v>1056</v>
      </c>
      <c r="F184" t="s">
        <v>320</v>
      </c>
      <c r="G184" s="109">
        <v>45385</v>
      </c>
      <c r="H184" s="109">
        <v>45413</v>
      </c>
      <c r="I184" s="9">
        <v>672.83333333343035</v>
      </c>
      <c r="J184" s="9">
        <v>11.226689621004081</v>
      </c>
      <c r="K184" s="9">
        <v>5.8594413470793745</v>
      </c>
      <c r="L184" s="9">
        <v>0.54900000000000004</v>
      </c>
      <c r="M184" t="s">
        <v>1057</v>
      </c>
      <c r="N184" s="273">
        <f>INDEX(Table12[],MATCH(Table1324[[#This Row],[Site ID]],Table12[[#Data],[Site ID]],0),MATCH(Table11[[#Headers],[Area]],Table12[#Headers],0))</f>
        <v>1</v>
      </c>
    </row>
    <row r="185" spans="2:15" ht="14.5" x14ac:dyDescent="0.35">
      <c r="B185" t="str">
        <f>INDEX(Table12[Site Name],MATCH('2024'!C185,Table12[Site ID],0),1)</f>
        <v>Upper Northam Close</v>
      </c>
      <c r="C185" s="135" t="s">
        <v>44</v>
      </c>
      <c r="D185" t="str">
        <f>Table1324[[#This Row],[Site ID]]&amp;"-"&amp;Table1324[[#This Row],[Site Name]]</f>
        <v>UNC-Upper Northam Close</v>
      </c>
      <c r="E185" s="93" t="s">
        <v>1058</v>
      </c>
      <c r="F185" t="s">
        <v>320</v>
      </c>
      <c r="G185" s="109">
        <v>45385</v>
      </c>
      <c r="H185" s="109">
        <v>45413</v>
      </c>
      <c r="I185" s="9">
        <v>672.99999999994179</v>
      </c>
      <c r="J185" s="9">
        <v>16.457644873701277</v>
      </c>
      <c r="K185" s="9">
        <v>8.5895850071509798</v>
      </c>
      <c r="L185" s="9">
        <v>0.80500000000000005</v>
      </c>
      <c r="N185" s="273">
        <f>INDEX(Table12[],MATCH(Table1324[[#This Row],[Site ID]],Table12[[#Data],[Site ID]],0),MATCH(Table11[[#Headers],[Area]],Table12[#Headers],0))</f>
        <v>1</v>
      </c>
    </row>
    <row r="186" spans="2:15" ht="14.5" x14ac:dyDescent="0.35">
      <c r="B186" t="str">
        <f>INDEX(Table12[Site Name],MATCH('2024'!C186,Table12[Site ID],0),1)</f>
        <v>Bridge Road</v>
      </c>
      <c r="C186" s="135" t="s">
        <v>34</v>
      </c>
      <c r="D186" t="str">
        <f>Table1324[[#This Row],[Site ID]]&amp;"-"&amp;Table1324[[#This Row],[Site Name]]</f>
        <v>BDG-Bridge Road</v>
      </c>
      <c r="E186" s="93" t="s">
        <v>1059</v>
      </c>
      <c r="F186" t="s">
        <v>320</v>
      </c>
      <c r="G186" s="109">
        <v>45385</v>
      </c>
      <c r="H186" s="109">
        <v>45413</v>
      </c>
      <c r="I186" s="9">
        <v>673.1166666666395</v>
      </c>
      <c r="J186" s="9">
        <v>19.480021293981522</v>
      </c>
      <c r="K186" s="9">
        <v>10.167025727547768</v>
      </c>
      <c r="L186" s="9">
        <v>0.95299999999999996</v>
      </c>
      <c r="N186" s="273">
        <f>INDEX(Table12[],MATCH(Table1324[[#This Row],[Site ID]],Table12[[#Data],[Site ID]],0),MATCH(Table11[[#Headers],[Area]],Table12[#Headers],0))</f>
        <v>2</v>
      </c>
    </row>
    <row r="187" spans="2:15" ht="14.5" x14ac:dyDescent="0.35">
      <c r="B187" t="str">
        <f>INDEX(Table12[Site Name],MATCH('2024'!C187,Table12[Site ID],0),1)</f>
        <v>Bridge Road 2</v>
      </c>
      <c r="C187" s="135" t="s">
        <v>38</v>
      </c>
      <c r="D187" t="str">
        <f>Table1324[[#This Row],[Site ID]]&amp;"-"&amp;Table1324[[#This Row],[Site Name]]</f>
        <v>BDG2-Bridge Road 2</v>
      </c>
      <c r="E187" s="93" t="s">
        <v>1060</v>
      </c>
      <c r="F187" t="s">
        <v>320</v>
      </c>
      <c r="G187" s="109">
        <v>45385</v>
      </c>
      <c r="H187" s="109">
        <v>45413</v>
      </c>
      <c r="I187" s="9">
        <v>673.1333333333605</v>
      </c>
      <c r="J187" s="9">
        <v>30.558143507971433</v>
      </c>
      <c r="K187" s="9">
        <v>15.948926674306595</v>
      </c>
      <c r="L187" s="9">
        <v>1.4950000000000001</v>
      </c>
      <c r="N187" s="273">
        <f>INDEX(Table12[],MATCH(Table1324[[#This Row],[Site ID]],Table12[[#Data],[Site ID]],0),MATCH(Table11[[#Headers],[Area]],Table12[#Headers],0))</f>
        <v>2</v>
      </c>
    </row>
    <row r="188" spans="2:15" ht="14.5" x14ac:dyDescent="0.35">
      <c r="B188" t="str">
        <f>INDEX(Table12[Site Name],MATCH('2024'!C188,Table12[Site ID],0),1)</f>
        <v>Oakhill 2 (Bridge)</v>
      </c>
      <c r="C188" s="135" t="s">
        <v>54</v>
      </c>
      <c r="D188" t="str">
        <f>Table1324[[#This Row],[Site ID]]&amp;"-"&amp;Table1324[[#This Row],[Site Name]]</f>
        <v>OH2-Oakhill 2 (Bridge)</v>
      </c>
      <c r="E188" s="93" t="s">
        <v>1061</v>
      </c>
      <c r="F188" t="s">
        <v>320</v>
      </c>
      <c r="G188" s="109">
        <v>45385</v>
      </c>
      <c r="H188" s="109">
        <v>45413</v>
      </c>
      <c r="I188" s="9">
        <v>673.1166666666395</v>
      </c>
      <c r="J188" s="9">
        <v>42.762019461709706</v>
      </c>
      <c r="K188" s="9">
        <v>22.318381764984188</v>
      </c>
      <c r="L188" s="9">
        <v>2.0920000000000001</v>
      </c>
      <c r="N188" s="273">
        <f>INDEX(Table12[],MATCH(Table1324[[#This Row],[Site ID]],Table12[[#Data],[Site ID]],0),MATCH(Table11[[#Headers],[Area]],Table12[#Headers],0))</f>
        <v>2</v>
      </c>
    </row>
    <row r="189" spans="2:15" ht="14.5" x14ac:dyDescent="0.35">
      <c r="B189" t="str">
        <f>INDEX(Table12[Site Name],MATCH('2024'!C189,Table12[Site ID],0),1)</f>
        <v>Oakhill (Prov)</v>
      </c>
      <c r="C189" s="135" t="s">
        <v>58</v>
      </c>
      <c r="D189" t="str">
        <f>Table1324[[#This Row],[Site ID]]&amp;"-"&amp;Table1324[[#This Row],[Site Name]]</f>
        <v>OH-Oakhill (Prov)</v>
      </c>
      <c r="E189" s="93" t="s">
        <v>1062</v>
      </c>
      <c r="F189" t="s">
        <v>320</v>
      </c>
      <c r="G189" s="109">
        <v>45385</v>
      </c>
      <c r="H189" s="109">
        <v>45413</v>
      </c>
      <c r="I189" s="9">
        <v>673.1166666666395</v>
      </c>
      <c r="J189" s="9">
        <v>28.106011835492751</v>
      </c>
      <c r="K189" s="9">
        <v>14.669108473639223</v>
      </c>
      <c r="L189" s="9">
        <v>1.375</v>
      </c>
      <c r="N189" s="273">
        <f>INDEX(Table12[],MATCH(Table1324[[#This Row],[Site ID]],Table12[[#Data],[Site ID]],0),MATCH(Table11[[#Headers],[Area]],Table12[#Headers],0))</f>
        <v>2</v>
      </c>
    </row>
    <row r="190" spans="2:15" ht="14.5" x14ac:dyDescent="0.35">
      <c r="B190" t="str">
        <f>INDEX(Table12[Site Name],MATCH('2024'!C190,Table12[Site ID],0),1)</f>
        <v>Providence Hill 2</v>
      </c>
      <c r="C190" s="135" t="s">
        <v>62</v>
      </c>
      <c r="D190" t="str">
        <f>Table1324[[#This Row],[Site ID]]&amp;"-"&amp;Table1324[[#This Row],[Site Name]]</f>
        <v>PH2-Providence Hill 2</v>
      </c>
      <c r="E190" s="93">
        <v>2426517</v>
      </c>
      <c r="F190" t="s">
        <v>320</v>
      </c>
      <c r="G190" s="109">
        <v>45385</v>
      </c>
      <c r="H190" s="109">
        <v>45413</v>
      </c>
      <c r="I190" s="9">
        <v>673.18333333334886</v>
      </c>
      <c r="J190" s="9"/>
      <c r="K190" s="9">
        <v>10.283360113140162</v>
      </c>
      <c r="L190" s="9">
        <v>0.96399999999999997</v>
      </c>
      <c r="M190" t="s">
        <v>1063</v>
      </c>
      <c r="N190" s="273">
        <f>INDEX(Table12[],MATCH(Table1324[[#This Row],[Site ID]],Table12[[#Data],[Site ID]],0),MATCH(Table11[[#Headers],[Area]],Table12[#Headers],0))</f>
        <v>2</v>
      </c>
      <c r="O190" t="s">
        <v>990</v>
      </c>
    </row>
    <row r="191" spans="2:15" ht="14.5" x14ac:dyDescent="0.35">
      <c r="B191" t="str">
        <f>INDEX(Table12[Site Name],MATCH('2024'!C191,Table12[Site ID],0),1)</f>
        <v>Providence Hill 1</v>
      </c>
      <c r="C191" s="135" t="s">
        <v>66</v>
      </c>
      <c r="D191" t="str">
        <f>Table1324[[#This Row],[Site ID]]&amp;"-"&amp;Table1324[[#This Row],[Site Name]]</f>
        <v>PH1-Providence Hill 1</v>
      </c>
      <c r="E191" s="93" t="s">
        <v>1064</v>
      </c>
      <c r="F191" t="s">
        <v>320</v>
      </c>
      <c r="G191" s="109">
        <v>45385</v>
      </c>
      <c r="H191" s="109">
        <v>45413</v>
      </c>
      <c r="I191" s="9">
        <v>673.16666666662786</v>
      </c>
      <c r="J191" s="9">
        <v>22.013037385492726</v>
      </c>
      <c r="K191" s="9">
        <v>11.489059178232113</v>
      </c>
      <c r="L191" s="9">
        <v>1.077</v>
      </c>
      <c r="N191" s="273">
        <f>INDEX(Table12[],MATCH(Table1324[[#This Row],[Site ID]],Table12[[#Data],[Site ID]],0),MATCH(Table11[[#Headers],[Area]],Table12[#Headers],0))</f>
        <v>2</v>
      </c>
    </row>
    <row r="192" spans="2:15" ht="14.5" x14ac:dyDescent="0.35">
      <c r="B192" t="str">
        <f>INDEX(Table12[Site Name],MATCH('2024'!C192,Table12[Site ID],0),1)</f>
        <v>Providence Hill 3</v>
      </c>
      <c r="C192" s="135" t="s">
        <v>70</v>
      </c>
      <c r="D192" t="str">
        <f>Table1324[[#This Row],[Site ID]]&amp;"-"&amp;Table1324[[#This Row],[Site Name]]</f>
        <v>PH3-Providence Hill 3</v>
      </c>
      <c r="E192" s="93" t="s">
        <v>1065</v>
      </c>
      <c r="F192" t="s">
        <v>320</v>
      </c>
      <c r="G192" s="109">
        <v>45385</v>
      </c>
      <c r="H192" s="109">
        <v>45413</v>
      </c>
      <c r="I192" s="9">
        <v>673.16666666680248</v>
      </c>
      <c r="J192" s="9">
        <v>21.420300074271491</v>
      </c>
      <c r="K192" s="9">
        <v>11.179697324776352</v>
      </c>
      <c r="L192" s="9">
        <v>1.048</v>
      </c>
      <c r="N192" s="273">
        <f>INDEX(Table12[],MATCH(Table1324[[#This Row],[Site ID]],Table12[[#Data],[Site ID]],0),MATCH(Table11[[#Headers],[Area]],Table12[#Headers],0))</f>
        <v>2</v>
      </c>
    </row>
    <row r="193" spans="2:14" ht="14.5" x14ac:dyDescent="0.35">
      <c r="B193" t="str">
        <f>INDEX(Table12[Site Name],MATCH('2024'!C193,Table12[Site ID],0),1)</f>
        <v>Hamble Lane 2 (Tesco)</v>
      </c>
      <c r="C193" s="135" t="s">
        <v>74</v>
      </c>
      <c r="D193" t="str">
        <f>Table1324[[#This Row],[Site ID]]&amp;"-"&amp;Table1324[[#This Row],[Site Name]]</f>
        <v>HL2-Hamble Lane 2 (Tesco)</v>
      </c>
      <c r="E193" s="93" t="s">
        <v>1066</v>
      </c>
      <c r="F193" t="s">
        <v>320</v>
      </c>
      <c r="G193" s="109">
        <v>45385</v>
      </c>
      <c r="H193" s="109">
        <v>45413</v>
      </c>
      <c r="I193" s="9">
        <v>673.38333333330229</v>
      </c>
      <c r="J193" s="9">
        <v>34.285971833776301</v>
      </c>
      <c r="K193" s="9">
        <v>17.894557324517905</v>
      </c>
      <c r="L193" s="9">
        <v>1.6779999999999999</v>
      </c>
      <c r="N193" s="273">
        <f>INDEX(Table12[],MATCH(Table1324[[#This Row],[Site ID]],Table12[[#Data],[Site ID]],0),MATCH(Table11[[#Headers],[Area]],Table12[#Headers],0))</f>
        <v>2</v>
      </c>
    </row>
    <row r="194" spans="2:14" ht="14.5" x14ac:dyDescent="0.35">
      <c r="B194" t="str">
        <f>INDEX(Table12[Site Name],MATCH('2024'!C194,Table12[Site ID],0),1)</f>
        <v>Hamble Lane (Woodlands)</v>
      </c>
      <c r="C194" s="135" t="s">
        <v>78</v>
      </c>
      <c r="D194" t="str">
        <f>Table1324[[#This Row],[Site ID]]&amp;"-"&amp;Table1324[[#This Row],[Site Name]]</f>
        <v>HL-Hamble Lane (Woodlands)</v>
      </c>
      <c r="E194" s="93" t="s">
        <v>1067</v>
      </c>
      <c r="F194" t="s">
        <v>320</v>
      </c>
      <c r="G194" s="109">
        <v>45385</v>
      </c>
      <c r="H194" s="109">
        <v>45413</v>
      </c>
      <c r="I194" s="9">
        <v>673.38333333330229</v>
      </c>
      <c r="J194" s="9">
        <v>28.054016285920657</v>
      </c>
      <c r="K194" s="9">
        <v>14.64197092167049</v>
      </c>
      <c r="L194" s="9">
        <v>1.373</v>
      </c>
      <c r="N194" s="273">
        <f>INDEX(Table12[],MATCH(Table1324[[#This Row],[Site ID]],Table12[[#Data],[Site ID]],0),MATCH(Table11[[#Headers],[Area]],Table12[#Headers],0))</f>
        <v>2</v>
      </c>
    </row>
    <row r="195" spans="2:14" ht="14.5" x14ac:dyDescent="0.35">
      <c r="B195" t="str">
        <f>INDEX(Table12[Site Name],MATCH('2024'!C195,Table12[Site ID],0),1)</f>
        <v>Hamble Corner Fruit Farm</v>
      </c>
      <c r="C195" s="135" t="s">
        <v>82</v>
      </c>
      <c r="D195" t="str">
        <f>Table1324[[#This Row],[Site ID]]&amp;"-"&amp;Table1324[[#This Row],[Site Name]]</f>
        <v>HCF-Hamble Corner Fruit Farm</v>
      </c>
      <c r="E195" s="93" t="s">
        <v>1068</v>
      </c>
      <c r="F195" t="s">
        <v>320</v>
      </c>
      <c r="G195" s="109">
        <v>45385</v>
      </c>
      <c r="H195" s="109">
        <v>45413</v>
      </c>
      <c r="I195" s="9">
        <v>673.40000000002328</v>
      </c>
      <c r="J195" s="9">
        <v>28.482396792395804</v>
      </c>
      <c r="K195" s="9">
        <v>14.865551561793218</v>
      </c>
      <c r="L195" s="9">
        <v>1.3939999999999999</v>
      </c>
      <c r="N195" s="273">
        <f>INDEX(Table12[],MATCH(Table1324[[#This Row],[Site ID]],Table12[[#Data],[Site ID]],0),MATCH(Table11[[#Headers],[Area]],Table12[#Headers],0))</f>
        <v>2</v>
      </c>
    </row>
    <row r="196" spans="2:14" ht="14.5" x14ac:dyDescent="0.35">
      <c r="B196" t="str">
        <f>INDEX(Table12[Site Name],MATCH('2024'!C196,Table12[Site ID],0),1)</f>
        <v>Hamble Lane 4</v>
      </c>
      <c r="C196" s="135" t="s">
        <v>86</v>
      </c>
      <c r="D196" t="str">
        <f>Table1324[[#This Row],[Site ID]]&amp;"-"&amp;Table1324[[#This Row],[Site Name]]</f>
        <v>HL4-Hamble Lane 4</v>
      </c>
      <c r="E196" s="93" t="s">
        <v>1069</v>
      </c>
      <c r="F196" t="s">
        <v>320</v>
      </c>
      <c r="G196" s="109">
        <v>45385</v>
      </c>
      <c r="H196" s="109">
        <v>45413</v>
      </c>
      <c r="I196" s="9">
        <v>673.38333333330229</v>
      </c>
      <c r="J196" s="9">
        <v>16.570871964953863</v>
      </c>
      <c r="K196" s="9">
        <v>8.6486805662598449</v>
      </c>
      <c r="L196" s="9">
        <v>0.81100000000000005</v>
      </c>
      <c r="N196" s="273">
        <f>INDEX(Table12[],MATCH(Table1324[[#This Row],[Site ID]],Table12[[#Data],[Site ID]],0),MATCH(Table11[[#Headers],[Area]],Table12[#Headers],0))</f>
        <v>2</v>
      </c>
    </row>
    <row r="197" spans="2:14" ht="14.5" x14ac:dyDescent="0.35">
      <c r="B197" t="str">
        <f>INDEX(Table12[Site Name],MATCH('2024'!C197,Table12[Site ID],0),1)</f>
        <v>Hamble Primary School</v>
      </c>
      <c r="C197" s="135" t="s">
        <v>90</v>
      </c>
      <c r="D197" t="str">
        <f>Table1324[[#This Row],[Site ID]]&amp;"-"&amp;Table1324[[#This Row],[Site Name]]</f>
        <v>HPS-Hamble Primary School</v>
      </c>
      <c r="E197" s="93" t="s">
        <v>1070</v>
      </c>
      <c r="F197" t="s">
        <v>320</v>
      </c>
      <c r="G197" s="109">
        <v>45385</v>
      </c>
      <c r="H197" s="109">
        <v>45413</v>
      </c>
      <c r="I197" s="9">
        <v>673.3666666665813</v>
      </c>
      <c r="J197" s="9">
        <v>21.965632889463702</v>
      </c>
      <c r="K197" s="9">
        <v>11.46431779199567</v>
      </c>
      <c r="L197" s="9">
        <v>1.075</v>
      </c>
      <c r="N197" s="273">
        <f>INDEX(Table12[],MATCH(Table1324[[#This Row],[Site ID]],Table12[[#Data],[Site ID]],0),MATCH(Table11[[#Headers],[Area]],Table12[#Headers],0))</f>
        <v>2</v>
      </c>
    </row>
    <row r="198" spans="2:14" ht="14.5" x14ac:dyDescent="0.35">
      <c r="B198" t="str">
        <f>INDEX(Table12[Site Name],MATCH('2024'!C198,Table12[Site ID],0),1)</f>
        <v>Hound Parish Office</v>
      </c>
      <c r="C198" s="135" t="s">
        <v>93</v>
      </c>
      <c r="D198" t="str">
        <f>Table1324[[#This Row],[Site ID]]&amp;"-"&amp;Table1324[[#This Row],[Site Name]]</f>
        <v>HPO-Hound Parish Office</v>
      </c>
      <c r="E198" s="93" t="s">
        <v>1071</v>
      </c>
      <c r="F198" t="s">
        <v>320</v>
      </c>
      <c r="G198" s="109">
        <v>45385</v>
      </c>
      <c r="H198" s="109">
        <v>45413</v>
      </c>
      <c r="I198" s="9">
        <v>673.40000000002328</v>
      </c>
      <c r="J198" s="9">
        <v>14.547680427679923</v>
      </c>
      <c r="K198" s="9">
        <v>7.5927350875156181</v>
      </c>
      <c r="L198" s="9">
        <v>0.71199999999999997</v>
      </c>
      <c r="N198" s="273">
        <f>INDEX(Table12[],MATCH(Table1324[[#This Row],[Site ID]],Table12[[#Data],[Site ID]],0),MATCH(Table11[[#Headers],[Area]],Table12[#Headers],0))</f>
        <v>2</v>
      </c>
    </row>
    <row r="199" spans="2:14" ht="14.5" x14ac:dyDescent="0.35">
      <c r="B199" t="str">
        <f>INDEX(Table12[Site Name],MATCH('2024'!C199,Table12[Site ID],0),1)</f>
        <v>Swaythling road</v>
      </c>
      <c r="C199" s="135" t="s">
        <v>97</v>
      </c>
      <c r="D199" t="str">
        <f>Table1324[[#This Row],[Site ID]]&amp;"-"&amp;Table1324[[#This Row],[Site Name]]</f>
        <v>SWA-Swaythling road</v>
      </c>
      <c r="E199" s="93" t="s">
        <v>1072</v>
      </c>
      <c r="F199" t="s">
        <v>320</v>
      </c>
      <c r="G199" s="109">
        <v>45385</v>
      </c>
      <c r="H199" s="109">
        <v>45413</v>
      </c>
      <c r="I199" s="9">
        <v>673.45000000001164</v>
      </c>
      <c r="J199" s="9">
        <v>22.187651644516656</v>
      </c>
      <c r="K199" s="9">
        <v>11.580193968954413</v>
      </c>
      <c r="L199" s="9">
        <v>1.0860000000000001</v>
      </c>
      <c r="N199" s="273">
        <f>INDEX(Table12[],MATCH(Table1324[[#This Row],[Site ID]],Table12[[#Data],[Site ID]],0),MATCH(Table11[[#Headers],[Area]],Table12[#Headers],0))</f>
        <v>3</v>
      </c>
    </row>
    <row r="200" spans="2:14" ht="14.5" x14ac:dyDescent="0.35">
      <c r="B200" t="str">
        <f>INDEX(Table12[Site Name],MATCH('2024'!C200,Table12[Site ID],0),1)</f>
        <v>Allington Lane</v>
      </c>
      <c r="C200" s="135" t="s">
        <v>26</v>
      </c>
      <c r="D200" t="str">
        <f>Table1324[[#This Row],[Site ID]]&amp;"-"&amp;Table1324[[#This Row],[Site Name]]</f>
        <v>AL-Allington Lane</v>
      </c>
      <c r="E200" s="93" t="s">
        <v>1073</v>
      </c>
      <c r="F200" t="s">
        <v>320</v>
      </c>
      <c r="G200" s="109">
        <v>45385</v>
      </c>
      <c r="H200" s="109">
        <v>45413</v>
      </c>
      <c r="I200" s="9">
        <v>673.43333333329065</v>
      </c>
      <c r="J200" s="9">
        <v>16.324468148295843</v>
      </c>
      <c r="K200" s="9">
        <v>8.5200773216575385</v>
      </c>
      <c r="L200" s="9">
        <v>0.79900000000000004</v>
      </c>
      <c r="M200" t="s">
        <v>1074</v>
      </c>
      <c r="N200" s="273">
        <f>INDEX(Table12[],MATCH(Table1324[[#This Row],[Site ID]],Table12[[#Data],[Site ID]],0),MATCH(Table11[[#Headers],[Area]],Table12[#Headers],0))</f>
        <v>3</v>
      </c>
    </row>
    <row r="201" spans="2:14" ht="14.5" x14ac:dyDescent="0.35">
      <c r="B201" t="str">
        <f>INDEX(Table12[Site Name],MATCH('2024'!C201,Table12[Site ID],0),1)</f>
        <v>Jukes Walk</v>
      </c>
      <c r="C201" s="135" t="s">
        <v>102</v>
      </c>
      <c r="D201" t="str">
        <f>Table1324[[#This Row],[Site ID]]&amp;"-"&amp;Table1324[[#This Row],[Site Name]]</f>
        <v>JW-Jukes Walk</v>
      </c>
      <c r="E201" s="93" t="s">
        <v>1075</v>
      </c>
      <c r="F201" t="s">
        <v>320</v>
      </c>
      <c r="G201" s="109">
        <v>45385</v>
      </c>
      <c r="H201" s="109">
        <v>45413</v>
      </c>
      <c r="I201" s="9">
        <v>673.70000000012806</v>
      </c>
      <c r="J201" s="9">
        <v>15.480662015731063</v>
      </c>
      <c r="K201" s="9">
        <v>8.0796774612375071</v>
      </c>
      <c r="L201" s="9">
        <v>0.75800000000000001</v>
      </c>
      <c r="M201" t="s">
        <v>1076</v>
      </c>
      <c r="N201" s="273">
        <f>INDEX(Table12[],MATCH(Table1324[[#This Row],[Site ID]],Table12[[#Data],[Site ID]],0),MATCH(Table11[[#Headers],[Area]],Table12[#Headers],0))</f>
        <v>3</v>
      </c>
    </row>
    <row r="202" spans="2:14" ht="14.5" x14ac:dyDescent="0.35">
      <c r="B202" t="str">
        <f>INDEX(Table12[Site Name],MATCH('2024'!C202,Table12[Site ID],0),1)</f>
        <v>Botley Road</v>
      </c>
      <c r="C202" s="135" t="s">
        <v>46</v>
      </c>
      <c r="D202" t="str">
        <f>Table1324[[#This Row],[Site ID]]&amp;"-"&amp;Table1324[[#This Row],[Site Name]]</f>
        <v>BOT-Botley Road</v>
      </c>
      <c r="E202" s="93" t="s">
        <v>1077</v>
      </c>
      <c r="F202" t="s">
        <v>320</v>
      </c>
      <c r="G202" s="109">
        <v>45385</v>
      </c>
      <c r="H202" s="109">
        <v>45413</v>
      </c>
      <c r="I202" s="9">
        <v>673.66666666668607</v>
      </c>
      <c r="J202" s="9">
        <v>23.058749628895921</v>
      </c>
      <c r="K202" s="9">
        <v>12.034838010906013</v>
      </c>
      <c r="L202" s="9">
        <v>1.129</v>
      </c>
      <c r="N202" s="273">
        <f>INDEX(Table12[],MATCH(Table1324[[#This Row],[Site ID]],Table12[[#Data],[Site ID]],0),MATCH(Table11[[#Headers],[Area]],Table12[#Headers],0))</f>
        <v>4</v>
      </c>
    </row>
    <row r="203" spans="2:14" ht="14.5" x14ac:dyDescent="0.35">
      <c r="B203" t="str">
        <f>INDEX(Table12[Site Name],MATCH('2024'!C203,Table12[Site ID],0),1)</f>
        <v>Fair Oak Road/Sandy Lane</v>
      </c>
      <c r="C203" s="135" t="s">
        <v>84</v>
      </c>
      <c r="D203" t="str">
        <f>Table1324[[#This Row],[Site ID]]&amp;"-"&amp;Table1324[[#This Row],[Site Name]]</f>
        <v>FORSL-Fair Oak Road/Sandy Lane</v>
      </c>
      <c r="E203" s="93" t="s">
        <v>1078</v>
      </c>
      <c r="F203" t="s">
        <v>320</v>
      </c>
      <c r="G203" s="109">
        <v>45385</v>
      </c>
      <c r="H203" s="109">
        <v>45413</v>
      </c>
      <c r="I203" s="9">
        <v>673.59999999997672</v>
      </c>
      <c r="J203" s="9">
        <v>23.122309976247827</v>
      </c>
      <c r="K203" s="9">
        <v>12.068011469857948</v>
      </c>
      <c r="L203" s="9">
        <v>1.1319999999999999</v>
      </c>
      <c r="N203" s="273">
        <f>INDEX(Table12[],MATCH(Table1324[[#This Row],[Site ID]],Table12[[#Data],[Site ID]],0),MATCH(Table11[[#Headers],[Area]],Table12[#Headers],0))</f>
        <v>4</v>
      </c>
    </row>
    <row r="204" spans="2:14" ht="14.5" x14ac:dyDescent="0.35">
      <c r="B204" t="str">
        <f>INDEX(Table12[Site Name],MATCH('2024'!C204,Table12[Site ID],0),1)</f>
        <v>Fair Oak Road</v>
      </c>
      <c r="C204" s="135" t="s">
        <v>80</v>
      </c>
      <c r="D204" t="str">
        <f>Table1324[[#This Row],[Site ID]]&amp;"-"&amp;Table1324[[#This Row],[Site Name]]</f>
        <v>FOR-Fair Oak Road</v>
      </c>
      <c r="E204" s="93" t="s">
        <v>1079</v>
      </c>
      <c r="F204" t="s">
        <v>320</v>
      </c>
      <c r="G204" s="109">
        <v>45385</v>
      </c>
      <c r="H204" s="109">
        <v>45413</v>
      </c>
      <c r="I204" s="9">
        <v>673.71666666667443</v>
      </c>
      <c r="J204" s="9">
        <v>14.540842589614655</v>
      </c>
      <c r="K204" s="9">
        <v>7.5891662785045177</v>
      </c>
      <c r="L204" s="9">
        <v>0.71199999999999997</v>
      </c>
      <c r="N204" s="273">
        <f>INDEX(Table12[],MATCH(Table1324[[#This Row],[Site ID]],Table12[[#Data],[Site ID]],0),MATCH(Table11[[#Headers],[Area]],Table12[#Headers],0))</f>
        <v>4</v>
      </c>
    </row>
    <row r="205" spans="2:14" ht="14.5" x14ac:dyDescent="0.35">
      <c r="B205" t="str">
        <f>INDEX(Table12[Site Name],MATCH('2024'!C205,Table12[Site ID],0),1)</f>
        <v>Bishopstoke Road</v>
      </c>
      <c r="C205" s="135" t="s">
        <v>49</v>
      </c>
      <c r="D205" t="str">
        <f>Table1324[[#This Row],[Site ID]]&amp;"-"&amp;Table1324[[#This Row],[Site Name]]</f>
        <v>BR-Bishopstoke Road</v>
      </c>
      <c r="E205" s="93" t="s">
        <v>1080</v>
      </c>
      <c r="F205" t="s">
        <v>320</v>
      </c>
      <c r="G205" s="109">
        <v>45386</v>
      </c>
      <c r="H205" s="109">
        <v>45413</v>
      </c>
      <c r="I205" s="9">
        <v>647.68333333334886</v>
      </c>
      <c r="J205" s="9">
        <v>28.529894238438882</v>
      </c>
      <c r="K205" s="9">
        <v>14.890341460563091</v>
      </c>
      <c r="L205" s="9">
        <v>1.343</v>
      </c>
      <c r="N205" s="273">
        <f>INDEX(Table12[],MATCH(Table1324[[#This Row],[Site ID]],Table12[[#Data],[Site ID]],0),MATCH(Table11[[#Headers],[Area]],Table12[#Headers],0))</f>
        <v>5</v>
      </c>
    </row>
    <row r="206" spans="2:14" ht="14.5" x14ac:dyDescent="0.35">
      <c r="B206" t="str">
        <f>INDEX(Table12[Site Name],MATCH('2024'!C206,Table12[Site ID],0),1)</f>
        <v>Bishopstoke Road 2</v>
      </c>
      <c r="C206" s="135" t="s">
        <v>52</v>
      </c>
      <c r="D206" t="str">
        <f>Table1324[[#This Row],[Site ID]]&amp;"-"&amp;Table1324[[#This Row],[Site Name]]</f>
        <v>BR2-Bishopstoke Road 2</v>
      </c>
      <c r="E206" s="93" t="s">
        <v>1081</v>
      </c>
      <c r="F206" t="s">
        <v>320</v>
      </c>
      <c r="G206" s="109">
        <v>45385</v>
      </c>
      <c r="H206" s="109">
        <v>45413</v>
      </c>
      <c r="I206" s="9">
        <v>673.64999999996508</v>
      </c>
      <c r="J206" s="9">
        <v>26.531494099311104</v>
      </c>
      <c r="K206" s="9">
        <v>13.847335124901411</v>
      </c>
      <c r="L206" s="9">
        <v>1.2989999999999999</v>
      </c>
      <c r="N206" s="273">
        <f>INDEX(Table12[],MATCH(Table1324[[#This Row],[Site ID]],Table12[[#Data],[Site ID]],0),MATCH(Table11[[#Headers],[Area]],Table12[#Headers],0))</f>
        <v>5</v>
      </c>
    </row>
    <row r="207" spans="2:14" ht="14.5" x14ac:dyDescent="0.35">
      <c r="B207" t="str">
        <f>INDEX(Table12[Site Name],MATCH('2024'!C207,Table12[Site ID],0),1)</f>
        <v>Mill Street</v>
      </c>
      <c r="C207" s="135" t="s">
        <v>122</v>
      </c>
      <c r="D207" t="str">
        <f>Table1324[[#This Row],[Site ID]]&amp;"-"&amp;Table1324[[#This Row],[Site Name]]</f>
        <v>MS-Mill Street</v>
      </c>
      <c r="E207" s="93" t="s">
        <v>1082</v>
      </c>
      <c r="F207" t="s">
        <v>320</v>
      </c>
      <c r="G207" s="109">
        <v>45385</v>
      </c>
      <c r="H207" s="109">
        <v>45413</v>
      </c>
      <c r="I207" s="9">
        <v>673.69999999995343</v>
      </c>
      <c r="J207" s="9">
        <v>25.630911384891185</v>
      </c>
      <c r="K207" s="9">
        <v>13.377302392949471</v>
      </c>
      <c r="L207" s="9">
        <v>1.2549999999999999</v>
      </c>
      <c r="M207" t="s">
        <v>1076</v>
      </c>
      <c r="N207" s="273">
        <f>INDEX(Table12[],MATCH(Table1324[[#This Row],[Site ID]],Table12[[#Data],[Site ID]],0),MATCH(Table11[[#Headers],[Area]],Table12[#Headers],0))</f>
        <v>5</v>
      </c>
    </row>
    <row r="208" spans="2:14" ht="14.5" x14ac:dyDescent="0.35">
      <c r="B208" t="str">
        <f>INDEX(Table12[Site Name],MATCH('2024'!C208,Table12[Site ID],0),1)</f>
        <v>Campbell Road 4</v>
      </c>
      <c r="C208" s="135" t="s">
        <v>72</v>
      </c>
      <c r="D208" t="str">
        <f>Table1324[[#This Row],[Site ID]]&amp;"-"&amp;Table1324[[#This Row],[Site Name]]</f>
        <v>CR4-Campbell Road 4</v>
      </c>
      <c r="E208" s="93" t="s">
        <v>1083</v>
      </c>
      <c r="F208" t="s">
        <v>320</v>
      </c>
      <c r="G208" s="109">
        <v>45385</v>
      </c>
      <c r="H208" s="109">
        <v>45413</v>
      </c>
      <c r="I208" s="9">
        <v>673.71666666667443</v>
      </c>
      <c r="J208" s="9">
        <v>19.66689805308836</v>
      </c>
      <c r="K208" s="9">
        <v>10.264560570505408</v>
      </c>
      <c r="L208" s="9">
        <v>0.96299999999999997</v>
      </c>
      <c r="N208" s="273">
        <f>INDEX(Table12[],MATCH(Table1324[[#This Row],[Site ID]],Table12[[#Data],[Site ID]],0),MATCH(Table11[[#Headers],[Area]],Table12[#Headers],0))</f>
        <v>5</v>
      </c>
    </row>
    <row r="209" spans="2:14" ht="14.5" x14ac:dyDescent="0.35">
      <c r="B209" t="str">
        <f>INDEX(Table12[Site Name],MATCH('2024'!C209,Table12[Site ID],0),1)</f>
        <v>Campbell Road 3</v>
      </c>
      <c r="C209" s="135" t="s">
        <v>68</v>
      </c>
      <c r="D209" t="str">
        <f>Table1324[[#This Row],[Site ID]]&amp;"-"&amp;Table1324[[#This Row],[Site Name]]</f>
        <v>CR3-Campbell Road 3</v>
      </c>
      <c r="E209" s="93" t="s">
        <v>1084</v>
      </c>
      <c r="F209" t="s">
        <v>320</v>
      </c>
      <c r="G209" s="109">
        <v>45385</v>
      </c>
      <c r="H209" s="109">
        <v>45413</v>
      </c>
      <c r="I209" s="9">
        <v>673.71666666667443</v>
      </c>
      <c r="J209" s="9">
        <v>11.171124854661823</v>
      </c>
      <c r="K209" s="9">
        <v>5.8304409471095111</v>
      </c>
      <c r="L209" s="9">
        <v>0.54700000000000004</v>
      </c>
      <c r="N209" s="273">
        <f>INDEX(Table12[],MATCH(Table1324[[#This Row],[Site ID]],Table12[[#Data],[Site ID]],0),MATCH(Table11[[#Headers],[Area]],Table12[#Headers],0))</f>
        <v>5</v>
      </c>
    </row>
    <row r="210" spans="2:14" ht="14.5" x14ac:dyDescent="0.35">
      <c r="B210" t="str">
        <f>INDEX(Table12[Site Name],MATCH('2024'!C210,Table12[Site ID],0),1)</f>
        <v>Campbell Road</v>
      </c>
      <c r="C210" s="135" t="s">
        <v>64</v>
      </c>
      <c r="D210" t="str">
        <f>Table1324[[#This Row],[Site ID]]&amp;"-"&amp;Table1324[[#This Row],[Site Name]]</f>
        <v>CR-Campbell Road</v>
      </c>
      <c r="E210" s="93" t="s">
        <v>1085</v>
      </c>
      <c r="F210" t="s">
        <v>320</v>
      </c>
      <c r="G210" s="109">
        <v>45385</v>
      </c>
      <c r="H210" s="109">
        <v>45413</v>
      </c>
      <c r="I210" s="9">
        <v>673.66666666651145</v>
      </c>
      <c r="J210" s="9">
        <v>33.475013854535177</v>
      </c>
      <c r="K210" s="9">
        <v>17.471301594225039</v>
      </c>
      <c r="L210" s="9">
        <v>1.639</v>
      </c>
      <c r="N210" s="273">
        <f>INDEX(Table12[],MATCH(Table1324[[#This Row],[Site ID]],Table12[[#Data],[Site ID]],0),MATCH(Table11[[#Headers],[Area]],Table12[#Headers],0))</f>
        <v>5</v>
      </c>
    </row>
    <row r="211" spans="2:14" ht="14.5" x14ac:dyDescent="0.35">
      <c r="B211" t="str">
        <f>INDEX(Table12[Site Name],MATCH('2024'!C211,Table12[Site ID],0),1)</f>
        <v>Southampton Road Analyser (A)</v>
      </c>
      <c r="C211" s="135" t="s">
        <v>135</v>
      </c>
      <c r="D211" t="str">
        <f>Table1324[[#This Row],[Site ID]]&amp;"-"&amp;Table1324[[#This Row],[Site Name]]</f>
        <v>SRAN(A)-Southampton Road Analyser (A)</v>
      </c>
      <c r="E211" s="93" t="s">
        <v>1086</v>
      </c>
      <c r="F211" t="s">
        <v>320</v>
      </c>
      <c r="G211" s="109">
        <v>45385</v>
      </c>
      <c r="H211" s="109">
        <v>45414</v>
      </c>
      <c r="I211" s="9">
        <v>695.68333333334886</v>
      </c>
      <c r="J211" s="9">
        <v>28.301855250232954</v>
      </c>
      <c r="K211" s="9">
        <v>14.77132319949528</v>
      </c>
      <c r="L211" s="9">
        <v>1.431</v>
      </c>
      <c r="N211" s="273">
        <f>INDEX(Table12[],MATCH(Table1324[[#This Row],[Site ID]],Table12[[#Data],[Site ID]],0),MATCH(Table11[[#Headers],[Area]],Table12[#Headers],0))</f>
        <v>5</v>
      </c>
    </row>
    <row r="212" spans="2:14" ht="14.5" x14ac:dyDescent="0.35">
      <c r="B212" t="str">
        <f>INDEX(Table12[Site Name],MATCH('2024'!C212,Table12[Site ID],0),1)</f>
        <v>Southampton Road Analyser (B)</v>
      </c>
      <c r="C212" s="135" t="s">
        <v>138</v>
      </c>
      <c r="D212" t="str">
        <f>Table1324[[#This Row],[Site ID]]&amp;"-"&amp;Table1324[[#This Row],[Site Name]]</f>
        <v>SRAN(B)-Southampton Road Analyser (B)</v>
      </c>
      <c r="E212" s="93" t="s">
        <v>1087</v>
      </c>
      <c r="F212" t="s">
        <v>320</v>
      </c>
      <c r="G212" s="109">
        <v>45385</v>
      </c>
      <c r="H212" s="109">
        <v>45414</v>
      </c>
      <c r="I212" s="9">
        <v>695.68333333334886</v>
      </c>
      <c r="J212" s="9">
        <v>27.550303538486723</v>
      </c>
      <c r="K212" s="9">
        <v>14.379072828020211</v>
      </c>
      <c r="L212" s="9">
        <v>1.393</v>
      </c>
      <c r="N212" s="273">
        <f>INDEX(Table12[],MATCH(Table1324[[#This Row],[Site ID]],Table12[[#Data],[Site ID]],0),MATCH(Table11[[#Headers],[Area]],Table12[#Headers],0))</f>
        <v>5</v>
      </c>
    </row>
    <row r="213" spans="2:14" ht="14.5" x14ac:dyDescent="0.35">
      <c r="B213" t="str">
        <f>INDEX(Table12[Site Name],MATCH('2024'!C213,Table12[Site ID],0),1)</f>
        <v>Southampton Road Analyser (C)</v>
      </c>
      <c r="C213" s="135" t="s">
        <v>141</v>
      </c>
      <c r="D213" t="str">
        <f>Table1324[[#This Row],[Site ID]]&amp;"-"&amp;Table1324[[#This Row],[Site Name]]</f>
        <v>SRAN(C)-Southampton Road Analyser (C)</v>
      </c>
      <c r="E213" s="93" t="s">
        <v>1088</v>
      </c>
      <c r="F213" t="s">
        <v>320</v>
      </c>
      <c r="G213" s="109">
        <v>45385</v>
      </c>
      <c r="H213" s="109">
        <v>45414</v>
      </c>
      <c r="I213" s="9">
        <v>695.68333333334886</v>
      </c>
      <c r="J213" s="9">
        <v>26.620752737116391</v>
      </c>
      <c r="K213" s="9">
        <v>13.893921052774735</v>
      </c>
      <c r="L213" s="9">
        <v>1.3460000000000001</v>
      </c>
      <c r="N213" s="273">
        <f>INDEX(Table12[],MATCH(Table1324[[#This Row],[Site ID]],Table12[[#Data],[Site ID]],0),MATCH(Table11[[#Headers],[Area]],Table12[#Headers],0))</f>
        <v>5</v>
      </c>
    </row>
    <row r="214" spans="2:14" ht="14.5" x14ac:dyDescent="0.35">
      <c r="B214" t="str">
        <f>INDEX(Table12[Site Name],MATCH('2024'!C214,Table12[Site ID],0),1)</f>
        <v>Chestnut Avenue</v>
      </c>
      <c r="C214" s="135" t="s">
        <v>56</v>
      </c>
      <c r="D214" t="str">
        <f>Table1324[[#This Row],[Site ID]]&amp;"-"&amp;Table1324[[#This Row],[Site Name]]</f>
        <v>CA-Chestnut Avenue</v>
      </c>
      <c r="E214" s="93" t="s">
        <v>1089</v>
      </c>
      <c r="F214" t="s">
        <v>320</v>
      </c>
      <c r="G214" s="109">
        <v>45385</v>
      </c>
      <c r="H214" s="109">
        <v>45413</v>
      </c>
      <c r="I214" s="9">
        <v>673.58333333325572</v>
      </c>
      <c r="J214" s="9">
        <v>18.833301496971117</v>
      </c>
      <c r="K214" s="9">
        <v>9.8294892990454681</v>
      </c>
      <c r="L214" s="9">
        <v>0.92200000000000004</v>
      </c>
      <c r="N214" s="273">
        <f>INDEX(Table12[],MATCH(Table1324[[#This Row],[Site ID]],Table12[[#Data],[Site ID]],0),MATCH(Table11[[#Headers],[Area]],Table12[#Headers],0))</f>
        <v>5</v>
      </c>
    </row>
    <row r="215" spans="2:14" ht="14.5" x14ac:dyDescent="0.35">
      <c r="B215" t="str">
        <f>INDEX(Table12[Site Name],MATCH('2024'!C215,Table12[Site ID],0),1)</f>
        <v>Southampton Road 1</v>
      </c>
      <c r="C215" s="135" t="s">
        <v>149</v>
      </c>
      <c r="D215" t="str">
        <f>Table1324[[#This Row],[Site ID]]&amp;"-"&amp;Table1324[[#This Row],[Site Name]]</f>
        <v>SR1-Southampton Road 1</v>
      </c>
      <c r="E215" s="93" t="s">
        <v>1090</v>
      </c>
      <c r="F215" t="s">
        <v>320</v>
      </c>
      <c r="G215" s="109">
        <v>45385</v>
      </c>
      <c r="H215" s="109">
        <v>45413</v>
      </c>
      <c r="I215" s="9">
        <v>673.61666666669771</v>
      </c>
      <c r="J215" s="9">
        <v>37.868994729938628</v>
      </c>
      <c r="K215" s="9">
        <v>19.764611028151684</v>
      </c>
      <c r="L215" s="9">
        <v>1.8540000000000001</v>
      </c>
      <c r="N215" s="273">
        <f>INDEX(Table12[],MATCH(Table1324[[#This Row],[Site ID]],Table12[[#Data],[Site ID]],0),MATCH(Table11[[#Headers],[Area]],Table12[#Headers],0))</f>
        <v>5</v>
      </c>
    </row>
    <row r="216" spans="2:14" ht="14.5" x14ac:dyDescent="0.35">
      <c r="B216" t="str">
        <f>INDEX(Table12[Site Name],MATCH('2024'!C216,Table12[Site ID],0),1)</f>
        <v>The Point (A)</v>
      </c>
      <c r="C216" s="135" t="s">
        <v>156</v>
      </c>
      <c r="D216" t="str">
        <f>Table1324[[#This Row],[Site ID]]&amp;"-"&amp;Table1324[[#This Row],[Site Name]]</f>
        <v>TP(A)-The Point (A)</v>
      </c>
      <c r="E216" s="93" t="s">
        <v>1091</v>
      </c>
      <c r="F216" t="s">
        <v>320</v>
      </c>
      <c r="G216" s="109">
        <v>45385</v>
      </c>
      <c r="H216" s="109">
        <v>45413</v>
      </c>
      <c r="I216" s="9">
        <v>673.64999999996508</v>
      </c>
      <c r="J216" s="9">
        <v>16.421340458696022</v>
      </c>
      <c r="K216" s="9">
        <v>8.570636982617966</v>
      </c>
      <c r="L216" s="9">
        <v>0.80400000000000005</v>
      </c>
      <c r="N216" s="273">
        <f>INDEX(Table12[],MATCH(Table1324[[#This Row],[Site ID]],Table12[[#Data],[Site ID]],0),MATCH(Table11[[#Headers],[Area]],Table12[#Headers],0))</f>
        <v>6</v>
      </c>
    </row>
    <row r="217" spans="2:14" ht="14.5" x14ac:dyDescent="0.35">
      <c r="B217" t="str">
        <f>INDEX(Table12[Site Name],MATCH('2024'!C217,Table12[Site ID],0),1)</f>
        <v>The Point (B)</v>
      </c>
      <c r="C217" s="135" t="s">
        <v>159</v>
      </c>
      <c r="D217" t="str">
        <f>Table1324[[#This Row],[Site ID]]&amp;"-"&amp;Table1324[[#This Row],[Site Name]]</f>
        <v>TP(B)-The Point (B)</v>
      </c>
      <c r="E217" s="93" t="s">
        <v>1092</v>
      </c>
      <c r="F217" t="s">
        <v>320</v>
      </c>
      <c r="G217" s="109">
        <v>45385</v>
      </c>
      <c r="H217" s="109">
        <v>45413</v>
      </c>
      <c r="I217" s="9">
        <v>673.64999999996508</v>
      </c>
      <c r="J217" s="9">
        <v>15.910726638462934</v>
      </c>
      <c r="K217" s="9">
        <v>8.3041370764420321</v>
      </c>
      <c r="L217" s="9">
        <v>0.77900000000000003</v>
      </c>
      <c r="N217" s="273">
        <f>INDEX(Table12[],MATCH(Table1324[[#This Row],[Site ID]],Table12[[#Data],[Site ID]],0),MATCH(Table11[[#Headers],[Area]],Table12[#Headers],0))</f>
        <v>6</v>
      </c>
    </row>
    <row r="218" spans="2:14" ht="14.5" x14ac:dyDescent="0.35">
      <c r="B218" t="str">
        <f>INDEX(Table12[Site Name],MATCH('2024'!C218,Table12[Site ID],0),1)</f>
        <v>The Point (C)</v>
      </c>
      <c r="C218" s="135" t="s">
        <v>162</v>
      </c>
      <c r="D218" t="str">
        <f>Table1324[[#This Row],[Site ID]]&amp;"-"&amp;Table1324[[#This Row],[Site Name]]</f>
        <v>TP(C)-The Point (C)</v>
      </c>
      <c r="E218" s="93" t="s">
        <v>1093</v>
      </c>
      <c r="F218" t="s">
        <v>320</v>
      </c>
      <c r="G218" s="109">
        <v>45385</v>
      </c>
      <c r="H218" s="109">
        <v>45413</v>
      </c>
      <c r="I218" s="9">
        <v>673.64999999996508</v>
      </c>
      <c r="J218" s="9">
        <v>16.319217694649403</v>
      </c>
      <c r="K218" s="9">
        <v>8.5173370013827778</v>
      </c>
      <c r="L218" s="9">
        <v>0.79900000000000004</v>
      </c>
      <c r="N218" s="273">
        <f>INDEX(Table12[],MATCH(Table1324[[#This Row],[Site ID]],Table12[[#Data],[Site ID]],0),MATCH(Table11[[#Headers],[Area]],Table12[#Headers],0))</f>
        <v>6</v>
      </c>
    </row>
    <row r="219" spans="2:14" ht="14.5" x14ac:dyDescent="0.35">
      <c r="B219" t="str">
        <f>INDEX(Table12[Site Name],MATCH('2024'!C219,Table12[Site ID],0),1)</f>
        <v>leigh road/Pluto Road</v>
      </c>
      <c r="C219" s="135" t="s">
        <v>124</v>
      </c>
      <c r="D219" t="str">
        <f>Table1324[[#This Row],[Site ID]]&amp;"-"&amp;Table1324[[#This Row],[Site Name]]</f>
        <v>LRPR-leigh road/Pluto Road</v>
      </c>
      <c r="E219" s="93" t="s">
        <v>1094</v>
      </c>
      <c r="F219" t="s">
        <v>320</v>
      </c>
      <c r="G219" s="109">
        <v>45385</v>
      </c>
      <c r="H219" s="109">
        <v>45413</v>
      </c>
      <c r="I219" s="9">
        <v>673.53333333326736</v>
      </c>
      <c r="J219" s="9">
        <v>20.734512026132879</v>
      </c>
      <c r="K219" s="9">
        <v>10.821770368545344</v>
      </c>
      <c r="L219" s="9">
        <v>1.0149999999999999</v>
      </c>
      <c r="N219" s="273">
        <f>INDEX(Table12[],MATCH(Table1324[[#This Row],[Site ID]],Table12[[#Data],[Site ID]],0),MATCH(Table11[[#Headers],[Area]],Table12[#Headers],0))</f>
        <v>6</v>
      </c>
    </row>
    <row r="220" spans="2:14" ht="14.5" x14ac:dyDescent="0.35">
      <c r="B220" t="str">
        <f>INDEX(Table12[Site Name],MATCH('2024'!C220,Table12[Site ID],0),1)</f>
        <v>Oxburgh Close</v>
      </c>
      <c r="C220" s="135" t="s">
        <v>143</v>
      </c>
      <c r="D220" t="str">
        <f>Table1324[[#This Row],[Site ID]]&amp;"-"&amp;Table1324[[#This Row],[Site Name]]</f>
        <v>OX-Oxburgh Close</v>
      </c>
      <c r="E220" s="93" t="s">
        <v>1095</v>
      </c>
      <c r="F220" t="s">
        <v>320</v>
      </c>
      <c r="G220" s="109">
        <v>45385</v>
      </c>
      <c r="H220" s="109">
        <v>45413</v>
      </c>
      <c r="I220" s="9">
        <v>673.48333333327901</v>
      </c>
      <c r="J220" s="9">
        <v>12.278193966691578</v>
      </c>
      <c r="K220" s="9">
        <v>6.4082431976469616</v>
      </c>
      <c r="L220" s="9">
        <v>0.60099999999999998</v>
      </c>
      <c r="M220" t="s">
        <v>1096</v>
      </c>
      <c r="N220" s="273">
        <f>INDEX(Table12[],MATCH(Table1324[[#This Row],[Site ID]],Table12[[#Data],[Site ID]],0),MATCH(Table11[[#Headers],[Area]],Table12[#Headers],0))</f>
        <v>6</v>
      </c>
    </row>
    <row r="221" spans="2:14" ht="14.5" x14ac:dyDescent="0.35">
      <c r="B221" t="str">
        <f>INDEX(Table12[Site Name],MATCH('2024'!C221,Table12[Site ID],0),1)</f>
        <v>Hadleigh Gardens</v>
      </c>
      <c r="C221" s="135" t="s">
        <v>95</v>
      </c>
      <c r="D221" t="str">
        <f>Table1324[[#This Row],[Site ID]]&amp;"-"&amp;Table1324[[#This Row],[Site Name]]</f>
        <v>HG-Hadleigh Gardens</v>
      </c>
      <c r="E221" s="93" t="s">
        <v>1097</v>
      </c>
      <c r="F221" t="s">
        <v>320</v>
      </c>
      <c r="G221" s="109">
        <v>45385</v>
      </c>
      <c r="H221" s="109">
        <v>45413</v>
      </c>
      <c r="I221" s="9">
        <v>673.5</v>
      </c>
      <c r="J221" s="9">
        <v>12.625184855233853</v>
      </c>
      <c r="K221" s="9">
        <v>6.5893449140051423</v>
      </c>
      <c r="L221" s="9">
        <v>0.61799999999999999</v>
      </c>
      <c r="M221" t="s">
        <v>1076</v>
      </c>
      <c r="N221" s="273">
        <f>INDEX(Table12[],MATCH(Table1324[[#This Row],[Site ID]],Table12[[#Data],[Site ID]],0),MATCH(Table11[[#Headers],[Area]],Table12[#Headers],0))</f>
        <v>6</v>
      </c>
    </row>
    <row r="222" spans="2:14" ht="14.5" x14ac:dyDescent="0.35">
      <c r="B222" t="str">
        <f>INDEX(Table12[Site Name],MATCH('2024'!C222,Table12[Site ID],0),1)</f>
        <v>Woodside Avenue</v>
      </c>
      <c r="C222" s="135" t="s">
        <v>175</v>
      </c>
      <c r="D222" t="str">
        <f>Table1324[[#This Row],[Site ID]]&amp;"-"&amp;Table1324[[#This Row],[Site Name]]</f>
        <v>WA-Woodside Avenue</v>
      </c>
      <c r="E222" s="93" t="s">
        <v>1098</v>
      </c>
      <c r="F222" t="s">
        <v>320</v>
      </c>
      <c r="G222" s="109">
        <v>45385</v>
      </c>
      <c r="H222" s="109">
        <v>45413</v>
      </c>
      <c r="I222" s="9">
        <v>673.48333333327901</v>
      </c>
      <c r="J222" s="9">
        <v>26.721926303548397</v>
      </c>
      <c r="K222" s="9">
        <v>13.946725628156784</v>
      </c>
      <c r="L222" s="9">
        <v>1.3080000000000001</v>
      </c>
      <c r="N222" s="273">
        <f>INDEX(Table12[],MATCH(Table1324[[#This Row],[Site ID]],Table12[[#Data],[Site ID]],0),MATCH(Table11[[#Headers],[Area]],Table12[#Headers],0))</f>
        <v>6</v>
      </c>
    </row>
    <row r="223" spans="2:14" ht="14.5" x14ac:dyDescent="0.35">
      <c r="B223" t="str">
        <f>INDEX(Table12[Site Name],MATCH('2024'!C223,Table12[Site ID],0),1)</f>
        <v>Belmont Road</v>
      </c>
      <c r="C223" s="135" t="s">
        <v>42</v>
      </c>
      <c r="D223" t="str">
        <f>Table1324[[#This Row],[Site ID]]&amp;"-"&amp;Table1324[[#This Row],[Site Name]]</f>
        <v>BEL-Belmont Road</v>
      </c>
      <c r="E223" s="93" t="s">
        <v>1099</v>
      </c>
      <c r="F223" t="s">
        <v>320</v>
      </c>
      <c r="G223" s="109">
        <v>45385</v>
      </c>
      <c r="H223" s="109">
        <v>45413</v>
      </c>
      <c r="I223" s="9">
        <v>673.5</v>
      </c>
      <c r="J223" s="9">
        <v>15.199251670378619</v>
      </c>
      <c r="K223" s="9">
        <v>7.9328035857925991</v>
      </c>
      <c r="L223" s="9">
        <v>0.74399999999999999</v>
      </c>
      <c r="M223" t="s">
        <v>1076</v>
      </c>
      <c r="N223" s="273">
        <f>INDEX(Table12[],MATCH(Table1324[[#This Row],[Site ID]],Table12[[#Data],[Site ID]],0),MATCH(Table11[[#Headers],[Area]],Table12[#Headers],0))</f>
        <v>6</v>
      </c>
    </row>
    <row r="224" spans="2:14" ht="14.5" x14ac:dyDescent="0.35">
      <c r="B224" t="str">
        <f>INDEX(Table12[Site Name],MATCH('2024'!C224,Table12[Site ID],0),1)</f>
        <v>Leigh Road/J13</v>
      </c>
      <c r="C224" s="135" t="s">
        <v>120</v>
      </c>
      <c r="D224" t="str">
        <f>Table1324[[#This Row],[Site ID]]&amp;"-"&amp;Table1324[[#This Row],[Site Name]]</f>
        <v>LR13-Leigh Road/J13</v>
      </c>
      <c r="E224" s="93" t="s">
        <v>1100</v>
      </c>
      <c r="F224" t="s">
        <v>320</v>
      </c>
      <c r="G224" s="109">
        <v>45385</v>
      </c>
      <c r="H224" s="109">
        <v>45413</v>
      </c>
      <c r="I224" s="9">
        <v>673.54999999998836</v>
      </c>
      <c r="J224" s="9">
        <v>30.008122633806476</v>
      </c>
      <c r="K224" s="9">
        <v>15.661859412216325</v>
      </c>
      <c r="L224" s="9">
        <v>1.4690000000000001</v>
      </c>
      <c r="N224" s="273">
        <f>INDEX(Table12[],MATCH(Table1324[[#This Row],[Site ID]],Table12[[#Data],[Site ID]],0),MATCH(Table11[[#Headers],[Area]],Table12[#Headers],0))</f>
        <v>6</v>
      </c>
    </row>
    <row r="225" spans="2:14" ht="14.5" x14ac:dyDescent="0.35">
      <c r="B225" t="str">
        <f>INDEX(Table12[Site Name],MATCH('2024'!C225,Table12[Site ID],0),1)</f>
        <v>Steele Close (A)</v>
      </c>
      <c r="C225" s="135" t="s">
        <v>167</v>
      </c>
      <c r="D225" t="str">
        <f>Table1324[[#This Row],[Site ID]]&amp;"-"&amp;Table1324[[#This Row],[Site Name]]</f>
        <v>SC(A)-Steele Close (A)</v>
      </c>
      <c r="E225" s="93" t="s">
        <v>1101</v>
      </c>
      <c r="F225" t="s">
        <v>320</v>
      </c>
      <c r="G225" s="109">
        <v>45385</v>
      </c>
      <c r="H225" s="109">
        <v>45413</v>
      </c>
      <c r="I225" s="9">
        <v>673.54999999998836</v>
      </c>
      <c r="J225" s="9">
        <v>17.200026724074235</v>
      </c>
      <c r="K225" s="9">
        <v>8.9770494384521058</v>
      </c>
      <c r="L225" s="9">
        <v>0.84199999999999997</v>
      </c>
      <c r="N225" s="273">
        <f>INDEX(Table12[],MATCH(Table1324[[#This Row],[Site ID]],Table12[[#Data],[Site ID]],0),MATCH(Table11[[#Headers],[Area]],Table12[#Headers],0))</f>
        <v>6</v>
      </c>
    </row>
    <row r="226" spans="2:14" ht="14.5" x14ac:dyDescent="0.35">
      <c r="B226" t="str">
        <f>INDEX(Table12[Site Name],MATCH('2024'!C226,Table12[Site ID],0),1)</f>
        <v>Steele Close (B)</v>
      </c>
      <c r="C226" s="135" t="s">
        <v>170</v>
      </c>
      <c r="D226" t="str">
        <f>Table1324[[#This Row],[Site ID]]&amp;"-"&amp;Table1324[[#This Row],[Site Name]]</f>
        <v>SC(B)-Steele Close (B)</v>
      </c>
      <c r="E226" s="93" t="s">
        <v>1102</v>
      </c>
      <c r="F226" t="s">
        <v>320</v>
      </c>
      <c r="G226" s="109">
        <v>45385</v>
      </c>
      <c r="H226" s="109">
        <v>45413</v>
      </c>
      <c r="I226" s="9">
        <v>673.54999999998836</v>
      </c>
      <c r="J226" s="9">
        <v>15.443254398337436</v>
      </c>
      <c r="K226" s="9">
        <v>8.0601536525769504</v>
      </c>
      <c r="L226" s="9">
        <v>0.75600000000000001</v>
      </c>
      <c r="N226" s="273">
        <f>INDEX(Table12[],MATCH(Table1324[[#This Row],[Site ID]],Table12[[#Data],[Site ID]],0),MATCH(Table11[[#Headers],[Area]],Table12[#Headers],0))</f>
        <v>6</v>
      </c>
    </row>
    <row r="227" spans="2:14" ht="14.5" x14ac:dyDescent="0.35">
      <c r="B227" t="str">
        <f>INDEX(Table12[Site Name],MATCH('2024'!C227,Table12[Site ID],0),1)</f>
        <v>Steele Close (C)</v>
      </c>
      <c r="C227" s="135" t="s">
        <v>173</v>
      </c>
      <c r="D227" t="str">
        <f>Table1324[[#This Row],[Site ID]]&amp;"-"&amp;Table1324[[#This Row],[Site Name]]</f>
        <v>SC(C)-Steele Close (C)</v>
      </c>
      <c r="E227" s="93" t="s">
        <v>1103</v>
      </c>
      <c r="F227" t="s">
        <v>320</v>
      </c>
      <c r="G227" s="109">
        <v>45385</v>
      </c>
      <c r="H227" s="109">
        <v>45413</v>
      </c>
      <c r="I227" s="9">
        <v>673.54999999998836</v>
      </c>
      <c r="J227" s="9">
        <v>17.097888798159303</v>
      </c>
      <c r="K227" s="9">
        <v>8.9237415439244803</v>
      </c>
      <c r="L227" s="9">
        <v>0.83699999999999997</v>
      </c>
      <c r="N227" s="273">
        <f>INDEX(Table12[],MATCH(Table1324[[#This Row],[Site ID]],Table12[[#Data],[Site ID]],0),MATCH(Table11[[#Headers],[Area]],Table12[#Headers],0))</f>
        <v>6</v>
      </c>
    </row>
    <row r="228" spans="2:14" ht="14.5" x14ac:dyDescent="0.35">
      <c r="B228" t="str">
        <f>INDEX(Table12[Site Name],MATCH('2024'!C228,Table12[Site ID],0),1)</f>
        <v>Medina Close</v>
      </c>
      <c r="C228" s="135" t="s">
        <v>127</v>
      </c>
      <c r="D228" t="str">
        <f>Table1324[[#This Row],[Site ID]]&amp;"-"&amp;Table1324[[#This Row],[Site Name]]</f>
        <v>MC-Medina Close</v>
      </c>
      <c r="E228" s="93" t="s">
        <v>1104</v>
      </c>
      <c r="F228" t="s">
        <v>320</v>
      </c>
      <c r="G228" s="109">
        <v>45385</v>
      </c>
      <c r="H228" s="109">
        <v>45413</v>
      </c>
      <c r="I228" s="9">
        <v>673.53333333344199</v>
      </c>
      <c r="J228" s="9">
        <v>16.240332079577705</v>
      </c>
      <c r="K228" s="9">
        <v>8.4761649684643565</v>
      </c>
      <c r="L228" s="9">
        <v>0.79500000000000004</v>
      </c>
      <c r="N228" s="273">
        <f>INDEX(Table12[],MATCH(Table1324[[#This Row],[Site ID]],Table12[[#Data],[Site ID]],0),MATCH(Table11[[#Headers],[Area]],Table12[#Headers],0))</f>
        <v>6</v>
      </c>
    </row>
    <row r="229" spans="2:14" ht="14.5" x14ac:dyDescent="0.35">
      <c r="B229" t="str">
        <f>INDEX(Table12[Site Name],MATCH('2024'!C229,Table12[Site ID],0),1)</f>
        <v>Porteous Crescent (A)</v>
      </c>
      <c r="C229" s="135" t="s">
        <v>154</v>
      </c>
      <c r="D229" t="str">
        <f>Table1324[[#This Row],[Site ID]]&amp;"-"&amp;Table1324[[#This Row],[Site Name]]</f>
        <v>PC(A)-Porteous Crescent (A)</v>
      </c>
      <c r="E229" s="93" t="s">
        <v>1105</v>
      </c>
      <c r="F229" t="s">
        <v>320</v>
      </c>
      <c r="G229" s="109">
        <v>45385</v>
      </c>
      <c r="H229" s="109">
        <v>45413</v>
      </c>
      <c r="I229" s="9">
        <v>673.56666666670935</v>
      </c>
      <c r="J229" s="9">
        <v>16.627642896025076</v>
      </c>
      <c r="K229" s="9">
        <v>8.6783104885308333</v>
      </c>
      <c r="L229" s="9">
        <v>0.81399999999999995</v>
      </c>
      <c r="N229" s="273">
        <f>INDEX(Table12[],MATCH(Table1324[[#This Row],[Site ID]],Table12[[#Data],[Site ID]],0),MATCH(Table11[[#Headers],[Area]],Table12[#Headers],0))</f>
        <v>6</v>
      </c>
    </row>
    <row r="230" spans="2:14" ht="14.5" x14ac:dyDescent="0.35">
      <c r="B230" t="str">
        <f>INDEX(Table12[Site Name],MATCH('2024'!C230,Table12[Site ID],0),1)</f>
        <v>Nuffield Hospital</v>
      </c>
      <c r="C230" s="135" t="s">
        <v>133</v>
      </c>
      <c r="D230" t="str">
        <f>Table1324[[#This Row],[Site ID]]&amp;"-"&amp;Table1324[[#This Row],[Site Name]]</f>
        <v>NH-Nuffield Hospital</v>
      </c>
      <c r="E230" s="93" t="s">
        <v>1106</v>
      </c>
      <c r="F230" t="s">
        <v>320</v>
      </c>
      <c r="G230" s="109">
        <v>45385</v>
      </c>
      <c r="H230" s="109">
        <v>45413</v>
      </c>
      <c r="I230" s="9">
        <v>673.61666666669771</v>
      </c>
      <c r="J230" s="9">
        <v>13.930234307345279</v>
      </c>
      <c r="K230" s="9">
        <v>7.270477195900459</v>
      </c>
      <c r="L230" s="9">
        <v>0.68200000000000005</v>
      </c>
      <c r="M230" t="s">
        <v>1096</v>
      </c>
      <c r="N230" s="273">
        <f>INDEX(Table12[],MATCH(Table1324[[#This Row],[Site ID]],Table12[[#Data],[Site ID]],0),MATCH(Table11[[#Headers],[Area]],Table12[#Headers],0))</f>
        <v>7</v>
      </c>
    </row>
    <row r="231" spans="2:14" ht="14.5" x14ac:dyDescent="0.35">
      <c r="B231" t="str">
        <f>INDEX(Table12[Site Name],MATCH('2024'!C231,Table12[Site ID],0),1)</f>
        <v>Ashdown Road</v>
      </c>
      <c r="C231" s="135" t="s">
        <v>30</v>
      </c>
      <c r="D231" t="str">
        <f>Table1324[[#This Row],[Site ID]]&amp;"-"&amp;Table1324[[#This Row],[Site Name]]</f>
        <v>AR-Ashdown Road</v>
      </c>
      <c r="E231" s="93" t="s">
        <v>1107</v>
      </c>
      <c r="F231" t="s">
        <v>320</v>
      </c>
      <c r="G231" s="109">
        <v>45385</v>
      </c>
      <c r="H231" s="109">
        <v>45413</v>
      </c>
      <c r="I231" s="9">
        <v>673.66666666668607</v>
      </c>
      <c r="J231" s="9">
        <v>5.780005442849907</v>
      </c>
      <c r="K231" s="9">
        <v>3.0167043021137303</v>
      </c>
      <c r="L231" s="9">
        <v>0.28299999999999997</v>
      </c>
      <c r="N231" s="273">
        <f>INDEX(Table12[],MATCH(Table1324[[#This Row],[Site ID]],Table12[[#Data],[Site ID]],0),MATCH(Table11[[#Headers],[Area]],Table12[#Headers],0))</f>
        <v>7</v>
      </c>
    </row>
    <row r="232" spans="2:14" ht="14.5" x14ac:dyDescent="0.35">
      <c r="B232" t="str">
        <f>INDEX(Table12[Site Name],MATCH('2024'!C232,Table12[Site ID],0),1)</f>
        <v>Chestnut Close</v>
      </c>
      <c r="C232" s="135" t="s">
        <v>60</v>
      </c>
      <c r="D232" t="str">
        <f>Table1324[[#This Row],[Site ID]]&amp;"-"&amp;Table1324[[#This Row],[Site Name]]</f>
        <v>CC-Chestnut Close</v>
      </c>
      <c r="E232" s="93" t="s">
        <v>1108</v>
      </c>
      <c r="F232" t="s">
        <v>320</v>
      </c>
      <c r="G232" s="109">
        <v>45385</v>
      </c>
      <c r="H232" s="109">
        <v>45413</v>
      </c>
      <c r="I232" s="9">
        <v>673.6333333334187</v>
      </c>
      <c r="J232" s="9">
        <v>17.912775990892875</v>
      </c>
      <c r="K232" s="9">
        <v>9.3490480119482644</v>
      </c>
      <c r="L232" s="9">
        <v>0.877</v>
      </c>
      <c r="N232" s="273">
        <f>INDEX(Table12[],MATCH(Table1324[[#This Row],[Site ID]],Table12[[#Data],[Site ID]],0),MATCH(Table11[[#Headers],[Area]],Table12[#Headers],0))</f>
        <v>8</v>
      </c>
    </row>
    <row r="233" spans="2:14" ht="14.5" x14ac:dyDescent="0.35">
      <c r="B233" t="str">
        <f>INDEX(Table12[Site Name],MATCH('2024'!C233,Table12[Site ID],0),1)</f>
        <v>Sparrow Square</v>
      </c>
      <c r="C233" s="135" t="s">
        <v>188</v>
      </c>
      <c r="D233" t="str">
        <f>Table1324[[#This Row],[Site ID]]&amp;"-"&amp;Table1324[[#This Row],[Site Name]]</f>
        <v>SSQ-Sparrow Square</v>
      </c>
      <c r="E233" s="93" t="s">
        <v>1109</v>
      </c>
      <c r="F233" t="s">
        <v>320</v>
      </c>
      <c r="G233" s="109">
        <v>45385</v>
      </c>
      <c r="H233" s="109">
        <v>45413</v>
      </c>
      <c r="I233" s="9">
        <v>673.6500000001397</v>
      </c>
      <c r="J233" s="9">
        <v>17.034077042971305</v>
      </c>
      <c r="K233" s="9">
        <v>8.8904368700267771</v>
      </c>
      <c r="L233" s="9">
        <v>0.83399999999999996</v>
      </c>
      <c r="N233" s="273">
        <f>INDEX(Table12[],MATCH(Table1324[[#This Row],[Site ID]],Table12[[#Data],[Site ID]],0),MATCH(Table11[[#Headers],[Area]],Table12[#Headers],0))</f>
        <v>8</v>
      </c>
    </row>
    <row r="234" spans="2:14" ht="14.5" x14ac:dyDescent="0.35">
      <c r="B234" t="str">
        <f>INDEX(Table12[Site Name],MATCH('2024'!C234,Table12[Site ID],0),1)</f>
        <v>Dove Dale</v>
      </c>
      <c r="C234" s="135" t="s">
        <v>76</v>
      </c>
      <c r="D234" t="str">
        <f>Table1324[[#This Row],[Site ID]]&amp;"-"&amp;Table1324[[#This Row],[Site Name]]</f>
        <v>DD (A)-Dove Dale</v>
      </c>
      <c r="E234" s="93" t="s">
        <v>1110</v>
      </c>
      <c r="F234" t="s">
        <v>320</v>
      </c>
      <c r="G234" s="109">
        <v>45385</v>
      </c>
      <c r="H234" s="109">
        <v>45413</v>
      </c>
      <c r="I234" s="9">
        <v>673.6333333334187</v>
      </c>
      <c r="J234" s="9">
        <v>21.303335642532801</v>
      </c>
      <c r="K234" s="9">
        <v>11.118651170424219</v>
      </c>
      <c r="L234" s="9">
        <v>1.0429999999999999</v>
      </c>
      <c r="N234" s="273">
        <f>INDEX(Table12[],MATCH(Table1324[[#This Row],[Site ID]],Table12[[#Data],[Site ID]],0),MATCH(Table11[[#Headers],[Area]],Table12[#Headers],0))</f>
        <v>8</v>
      </c>
    </row>
    <row r="235" spans="2:14" ht="14.5" x14ac:dyDescent="0.35">
      <c r="B235" t="str">
        <f>INDEX(Table12[Site Name],MATCH('2024'!C235,Table12[Site ID],0),1)</f>
        <v>Passfield Avenue</v>
      </c>
      <c r="C235" s="135" t="s">
        <v>146</v>
      </c>
      <c r="D235" t="str">
        <f>Table1324[[#This Row],[Site ID]]&amp;"-"&amp;Table1324[[#This Row],[Site Name]]</f>
        <v>PA-Passfield Avenue</v>
      </c>
      <c r="E235" s="93" t="s">
        <v>1111</v>
      </c>
      <c r="F235" t="s">
        <v>320</v>
      </c>
      <c r="G235" s="109">
        <v>45385</v>
      </c>
      <c r="H235" s="109">
        <v>45413</v>
      </c>
      <c r="I235" s="9">
        <v>673.66666666668607</v>
      </c>
      <c r="J235" s="9">
        <v>18.688003463631329</v>
      </c>
      <c r="K235" s="9">
        <v>9.753655252417186</v>
      </c>
      <c r="L235" s="9">
        <v>0.91500000000000004</v>
      </c>
      <c r="M235" t="s">
        <v>1112</v>
      </c>
      <c r="N235" s="273">
        <f>INDEX(Table12[],MATCH(Table1324[[#This Row],[Site ID]],Table12[[#Data],[Site ID]],0),MATCH(Table11[[#Headers],[Area]],Table12[#Headers],0))</f>
        <v>8</v>
      </c>
    </row>
    <row r="236" spans="2:14" ht="14.5" x14ac:dyDescent="0.35">
      <c r="B236" t="str">
        <f>INDEX(Table12[Site Name],MATCH('2024'!C236,Table12[Site ID],0),1)</f>
        <v>High Street Botley</v>
      </c>
      <c r="C236" s="135" t="s">
        <v>13</v>
      </c>
      <c r="D236" t="str">
        <f>Table1324[[#This Row],[Site ID]]&amp;"-"&amp;Table1324[[#This Row],[Site Name]]</f>
        <v>HSB-High Street Botley</v>
      </c>
      <c r="E236" s="93" t="s">
        <v>1113</v>
      </c>
      <c r="F236" t="s">
        <v>21</v>
      </c>
      <c r="G236" s="109">
        <v>45413</v>
      </c>
      <c r="H236" s="109">
        <v>45448</v>
      </c>
      <c r="I236" s="9">
        <v>839.29999999998836</v>
      </c>
      <c r="J236" s="9">
        <v>28.852424639581002</v>
      </c>
      <c r="K236" s="9">
        <v>15.058676742996349</v>
      </c>
      <c r="L236" s="9">
        <v>1.76</v>
      </c>
      <c r="N236" s="273">
        <f>INDEX(Table12[],MATCH(Table1324[[#This Row],[Site ID]],Table12[[#Data],[Site ID]],0),MATCH(Table11[[#Headers],[Area]],Table12[#Headers],0))</f>
        <v>1</v>
      </c>
    </row>
    <row r="237" spans="2:14" ht="14.5" x14ac:dyDescent="0.35">
      <c r="B237" t="str">
        <f>INDEX(Table12[Site Name],MATCH('2024'!C237,Table12[Site ID],0),1)</f>
        <v>High Street Botley 2 (A)</v>
      </c>
      <c r="C237" s="135" t="s">
        <v>24</v>
      </c>
      <c r="D237" t="str">
        <f>Table1324[[#This Row],[Site ID]]&amp;"-"&amp;Table1324[[#This Row],[Site Name]]</f>
        <v>HSB2A-High Street Botley 2 (A)</v>
      </c>
      <c r="E237" s="93" t="s">
        <v>1114</v>
      </c>
      <c r="F237" t="s">
        <v>21</v>
      </c>
      <c r="G237" s="109">
        <v>45414</v>
      </c>
      <c r="H237" s="109">
        <v>45448</v>
      </c>
      <c r="I237" s="9">
        <v>812.91666666674428</v>
      </c>
      <c r="J237" s="9">
        <v>23.966471348024363</v>
      </c>
      <c r="K237" s="9">
        <v>12.5085967369647</v>
      </c>
      <c r="L237" s="9">
        <v>1.4159999999999999</v>
      </c>
      <c r="N237" s="273">
        <f>INDEX(Table12[],MATCH(Table1324[[#This Row],[Site ID]],Table12[[#Data],[Site ID]],0),MATCH(Table11[[#Headers],[Area]],Table12[#Headers],0))</f>
        <v>1</v>
      </c>
    </row>
    <row r="238" spans="2:14" ht="14.5" x14ac:dyDescent="0.35">
      <c r="B238" t="str">
        <f>INDEX(Table12[Site Name],MATCH('2024'!C238,Table12[Site ID],0),1)</f>
        <v>Kings Copse Avenue</v>
      </c>
      <c r="C238" s="135" t="s">
        <v>28</v>
      </c>
      <c r="D238" t="str">
        <f>Table1324[[#This Row],[Site ID]]&amp;"-"&amp;Table1324[[#This Row],[Site Name]]</f>
        <v>KCA-Kings Copse Avenue</v>
      </c>
      <c r="E238" s="93" t="s">
        <v>1115</v>
      </c>
      <c r="F238" t="s">
        <v>21</v>
      </c>
      <c r="G238" s="109">
        <v>45413</v>
      </c>
      <c r="H238" s="109">
        <v>45448</v>
      </c>
      <c r="I238" s="9">
        <v>839.25</v>
      </c>
      <c r="J238" s="9">
        <v>25.345742031575814</v>
      </c>
      <c r="K238" s="9">
        <v>13.228466613557314</v>
      </c>
      <c r="L238" s="9">
        <v>1.546</v>
      </c>
      <c r="N238" s="273">
        <f>INDEX(Table12[],MATCH(Table1324[[#This Row],[Site ID]],Table12[[#Data],[Site ID]],0),MATCH(Table11[[#Headers],[Area]],Table12[#Headers],0))</f>
        <v>1</v>
      </c>
    </row>
    <row r="239" spans="2:14" ht="14.5" x14ac:dyDescent="0.35">
      <c r="B239" t="str">
        <f>INDEX(Table12[Site Name],MATCH('2024'!C239,Table12[Site ID],0),1)</f>
        <v>Grange Road</v>
      </c>
      <c r="C239" s="135" t="s">
        <v>32</v>
      </c>
      <c r="D239" t="str">
        <f>Table1324[[#This Row],[Site ID]]&amp;"-"&amp;Table1324[[#This Row],[Site Name]]</f>
        <v>GR-Grange Road</v>
      </c>
      <c r="E239" s="93" t="s">
        <v>1116</v>
      </c>
      <c r="F239" t="s">
        <v>21</v>
      </c>
      <c r="G239" s="109">
        <v>45413</v>
      </c>
      <c r="H239" s="109">
        <v>45448</v>
      </c>
      <c r="I239" s="9">
        <v>839.21666666655801</v>
      </c>
      <c r="J239" s="9">
        <v>21.329961273412486</v>
      </c>
      <c r="K239" s="9">
        <v>11.132547637480421</v>
      </c>
      <c r="L239" s="9">
        <v>1.3009999999999999</v>
      </c>
      <c r="M239" t="s">
        <v>991</v>
      </c>
      <c r="N239" s="273">
        <f>INDEX(Table12[],MATCH(Table1324[[#This Row],[Site ID]],Table12[[#Data],[Site ID]],0),MATCH(Table11[[#Headers],[Area]],Table12[#Headers],0))</f>
        <v>1</v>
      </c>
    </row>
    <row r="240" spans="2:14" ht="14.5" x14ac:dyDescent="0.35">
      <c r="B240" t="str">
        <f>INDEX(Table12[Site Name],MATCH('2024'!C240,Table12[Site ID],0),1)</f>
        <v>Pavilion Road</v>
      </c>
      <c r="C240" s="135" t="s">
        <v>36</v>
      </c>
      <c r="D240" t="str">
        <f>Table1324[[#This Row],[Site ID]]&amp;"-"&amp;Table1324[[#This Row],[Site Name]]</f>
        <v>PAV-Pavilion Road</v>
      </c>
      <c r="E240" s="93" t="s">
        <v>1117</v>
      </c>
      <c r="F240" t="s">
        <v>21</v>
      </c>
      <c r="G240" s="109">
        <v>45413</v>
      </c>
      <c r="H240" s="109">
        <v>45448</v>
      </c>
      <c r="I240" s="9">
        <v>839.21666666655801</v>
      </c>
      <c r="J240" s="9">
        <v>12.689769427841096</v>
      </c>
      <c r="K240" s="9">
        <v>6.6230529372865847</v>
      </c>
      <c r="L240" s="9">
        <v>0.77400000000000002</v>
      </c>
      <c r="N240" s="273">
        <f>INDEX(Table12[],MATCH(Table1324[[#This Row],[Site ID]],Table12[[#Data],[Site ID]],0),MATCH(Table11[[#Headers],[Area]],Table12[#Headers],0))</f>
        <v>1</v>
      </c>
    </row>
    <row r="241" spans="2:14" ht="14.5" x14ac:dyDescent="0.35">
      <c r="B241" t="str">
        <f>INDEX(Table12[Site Name],MATCH('2024'!C241,Table12[Site ID],0),1)</f>
        <v>Winchester Street Railway Bridge</v>
      </c>
      <c r="C241" s="135" t="s">
        <v>40</v>
      </c>
      <c r="D241" t="str">
        <f>Table1324[[#This Row],[Site ID]]&amp;"-"&amp;Table1324[[#This Row],[Site Name]]</f>
        <v>WSRB-Winchester Street Railway Bridge</v>
      </c>
      <c r="E241" s="93" t="s">
        <v>1118</v>
      </c>
      <c r="F241" t="s">
        <v>21</v>
      </c>
      <c r="G241" s="109">
        <v>45413</v>
      </c>
      <c r="H241" s="109">
        <v>45448</v>
      </c>
      <c r="I241" s="9">
        <v>839.33333333325572</v>
      </c>
      <c r="J241" s="9">
        <v>11.524118745036807</v>
      </c>
      <c r="K241" s="9">
        <v>6.0146757541945757</v>
      </c>
      <c r="L241" s="9">
        <v>0.70299999999999996</v>
      </c>
      <c r="N241" s="273">
        <f>INDEX(Table12[],MATCH(Table1324[[#This Row],[Site ID]],Table12[[#Data],[Site ID]],0),MATCH(Table11[[#Headers],[Area]],Table12[#Headers],0))</f>
        <v>1</v>
      </c>
    </row>
    <row r="242" spans="2:14" ht="14.5" x14ac:dyDescent="0.35">
      <c r="B242" t="str">
        <f>INDEX(Table12[Site Name],MATCH('2024'!C242,Table12[Site ID],0),1)</f>
        <v>Upper Northam Close</v>
      </c>
      <c r="C242" s="135" t="s">
        <v>44</v>
      </c>
      <c r="D242" t="str">
        <f>Table1324[[#This Row],[Site ID]]&amp;"-"&amp;Table1324[[#This Row],[Site Name]]</f>
        <v>UNC-Upper Northam Close</v>
      </c>
      <c r="E242" s="93" t="s">
        <v>1119</v>
      </c>
      <c r="F242" t="s">
        <v>21</v>
      </c>
      <c r="G242" s="109">
        <v>45413</v>
      </c>
      <c r="H242" s="109">
        <v>45448</v>
      </c>
      <c r="I242" s="9">
        <v>839.21666666673264</v>
      </c>
      <c r="J242" s="9">
        <v>15.329372629236378</v>
      </c>
      <c r="K242" s="9">
        <v>8.0007164035680471</v>
      </c>
      <c r="L242" s="9">
        <v>0.93500000000000005</v>
      </c>
      <c r="N242" s="273">
        <f>INDEX(Table12[],MATCH(Table1324[[#This Row],[Site ID]],Table12[[#Data],[Site ID]],0),MATCH(Table11[[#Headers],[Area]],Table12[#Headers],0))</f>
        <v>1</v>
      </c>
    </row>
    <row r="243" spans="2:14" ht="14.5" x14ac:dyDescent="0.35">
      <c r="B243" t="str">
        <f>INDEX(Table12[Site Name],MATCH('2024'!C243,Table12[Site ID],0),1)</f>
        <v>Bridge Road</v>
      </c>
      <c r="C243" s="135" t="s">
        <v>34</v>
      </c>
      <c r="D243" t="str">
        <f>Table1324[[#This Row],[Site ID]]&amp;"-"&amp;Table1324[[#This Row],[Site Name]]</f>
        <v>BDG-Bridge Road</v>
      </c>
      <c r="E243" s="93" t="s">
        <v>1120</v>
      </c>
      <c r="F243" t="s">
        <v>21</v>
      </c>
      <c r="G243" s="109">
        <v>45413</v>
      </c>
      <c r="H243" s="109">
        <v>45448</v>
      </c>
      <c r="I243" s="9">
        <v>839.11666666675592</v>
      </c>
      <c r="J243" s="9">
        <v>19.610817724986493</v>
      </c>
      <c r="K243" s="9">
        <v>10.235291088197544</v>
      </c>
      <c r="L243" s="9">
        <v>1.196</v>
      </c>
      <c r="N243" s="273">
        <f>INDEX(Table12[],MATCH(Table1324[[#This Row],[Site ID]],Table12[[#Data],[Site ID]],0),MATCH(Table11[[#Headers],[Area]],Table12[#Headers],0))</f>
        <v>2</v>
      </c>
    </row>
    <row r="244" spans="2:14" ht="14.5" x14ac:dyDescent="0.35">
      <c r="B244" t="str">
        <f>INDEX(Table12[Site Name],MATCH('2024'!C244,Table12[Site ID],0),1)</f>
        <v>Bridge Road 2</v>
      </c>
      <c r="C244" s="135" t="s">
        <v>38</v>
      </c>
      <c r="D244" t="str">
        <f>Table1324[[#This Row],[Site ID]]&amp;"-"&amp;Table1324[[#This Row],[Site Name]]</f>
        <v>BDG2-Bridge Road 2</v>
      </c>
      <c r="E244" s="93" t="s">
        <v>1121</v>
      </c>
      <c r="F244" t="s">
        <v>21</v>
      </c>
      <c r="G244" s="109">
        <v>45413</v>
      </c>
      <c r="H244" s="109">
        <v>45448</v>
      </c>
      <c r="I244" s="9">
        <v>839.10000000003492</v>
      </c>
      <c r="J244" s="9">
        <v>33.844090096530593</v>
      </c>
      <c r="K244" s="9">
        <v>17.663930113011791</v>
      </c>
      <c r="L244" s="9">
        <v>2.0640000000000001</v>
      </c>
      <c r="N244" s="273">
        <f>INDEX(Table12[],MATCH(Table1324[[#This Row],[Site ID]],Table12[[#Data],[Site ID]],0),MATCH(Table11[[#Headers],[Area]],Table12[#Headers],0))</f>
        <v>2</v>
      </c>
    </row>
    <row r="245" spans="2:14" ht="14.5" x14ac:dyDescent="0.35">
      <c r="B245" t="str">
        <f>INDEX(Table12[Site Name],MATCH('2024'!C245,Table12[Site ID],0),1)</f>
        <v>Oakhill 2 (Bridge)</v>
      </c>
      <c r="C245" s="135" t="s">
        <v>54</v>
      </c>
      <c r="D245" t="str">
        <f>Table1324[[#This Row],[Site ID]]&amp;"-"&amp;Table1324[[#This Row],[Site Name]]</f>
        <v>OH2-Oakhill 2 (Bridge)</v>
      </c>
      <c r="E245" s="93" t="s">
        <v>1122</v>
      </c>
      <c r="F245" t="s">
        <v>21</v>
      </c>
      <c r="G245" s="109">
        <v>45413</v>
      </c>
      <c r="H245" s="109">
        <v>45448</v>
      </c>
      <c r="I245" s="9">
        <v>839.11666666675592</v>
      </c>
      <c r="J245" s="9">
        <v>39.861118636657331</v>
      </c>
      <c r="K245" s="9">
        <v>20.804341668401531</v>
      </c>
      <c r="L245" s="9">
        <v>2.431</v>
      </c>
      <c r="N245" s="273">
        <f>INDEX(Table12[],MATCH(Table1324[[#This Row],[Site ID]],Table12[[#Data],[Site ID]],0),MATCH(Table11[[#Headers],[Area]],Table12[#Headers],0))</f>
        <v>2</v>
      </c>
    </row>
    <row r="246" spans="2:14" ht="14.5" x14ac:dyDescent="0.35">
      <c r="B246" t="str">
        <f>INDEX(Table12[Site Name],MATCH('2024'!C246,Table12[Site ID],0),1)</f>
        <v>Oakhill (Prov)</v>
      </c>
      <c r="C246" s="135" t="s">
        <v>58</v>
      </c>
      <c r="D246" t="str">
        <f>Table1324[[#This Row],[Site ID]]&amp;"-"&amp;Table1324[[#This Row],[Site Name]]</f>
        <v>OH-Oakhill (Prov)</v>
      </c>
      <c r="E246" s="93" t="s">
        <v>1123</v>
      </c>
      <c r="F246" t="s">
        <v>21</v>
      </c>
      <c r="G246" s="109">
        <v>45413</v>
      </c>
      <c r="H246" s="109">
        <v>45448</v>
      </c>
      <c r="I246" s="9">
        <v>839.11666666675592</v>
      </c>
      <c r="J246" s="9">
        <v>23.578892883386768</v>
      </c>
      <c r="K246" s="9">
        <v>12.306311525775975</v>
      </c>
      <c r="L246" s="9">
        <v>1.4379999999999999</v>
      </c>
      <c r="N246" s="273">
        <f>INDEX(Table12[],MATCH(Table1324[[#This Row],[Site ID]],Table12[[#Data],[Site ID]],0),MATCH(Table11[[#Headers],[Area]],Table12[#Headers],0))</f>
        <v>2</v>
      </c>
    </row>
    <row r="247" spans="2:14" ht="14.5" x14ac:dyDescent="0.35">
      <c r="B247" t="str">
        <f>INDEX(Table12[Site Name],MATCH('2024'!C247,Table12[Site ID],0),1)</f>
        <v>Providence Hill 2</v>
      </c>
      <c r="C247" s="135" t="s">
        <v>62</v>
      </c>
      <c r="D247" t="str">
        <f>Table1324[[#This Row],[Site ID]]&amp;"-"&amp;Table1324[[#This Row],[Site Name]]</f>
        <v>PH2-Providence Hill 2</v>
      </c>
      <c r="E247" s="93" t="s">
        <v>1124</v>
      </c>
      <c r="F247" t="s">
        <v>21</v>
      </c>
      <c r="G247" s="109">
        <v>45413</v>
      </c>
      <c r="H247" s="109">
        <v>45448</v>
      </c>
      <c r="I247" s="9">
        <v>839.00000000005821</v>
      </c>
      <c r="J247" s="9">
        <v>33.602134684145462</v>
      </c>
      <c r="K247" s="9">
        <v>17.537648582539386</v>
      </c>
      <c r="L247" s="9">
        <v>2.0489999999999999</v>
      </c>
      <c r="N247" s="273">
        <f>INDEX(Table12[],MATCH(Table1324[[#This Row],[Site ID]],Table12[[#Data],[Site ID]],0),MATCH(Table11[[#Headers],[Area]],Table12[#Headers],0))</f>
        <v>2</v>
      </c>
    </row>
    <row r="248" spans="2:14" ht="14.5" x14ac:dyDescent="0.35">
      <c r="B248" t="str">
        <f>INDEX(Table12[Site Name],MATCH('2024'!C248,Table12[Site ID],0),1)</f>
        <v>Providence Hill 1</v>
      </c>
      <c r="C248" s="135" t="s">
        <v>66</v>
      </c>
      <c r="D248" t="str">
        <f>Table1324[[#This Row],[Site ID]]&amp;"-"&amp;Table1324[[#This Row],[Site Name]]</f>
        <v>PH1-Providence Hill 1</v>
      </c>
      <c r="E248" s="93" t="s">
        <v>1125</v>
      </c>
      <c r="F248" t="s">
        <v>21</v>
      </c>
      <c r="G248" s="109">
        <v>45413</v>
      </c>
      <c r="H248" s="109">
        <v>45448</v>
      </c>
      <c r="I248" s="9">
        <v>838.99999999988358</v>
      </c>
      <c r="J248" s="9">
        <v>26.107661501791465</v>
      </c>
      <c r="K248" s="9">
        <v>13.626128132459012</v>
      </c>
      <c r="L248" s="9">
        <v>1.5920000000000001</v>
      </c>
      <c r="N248" s="273">
        <f>INDEX(Table12[],MATCH(Table1324[[#This Row],[Site ID]],Table12[[#Data],[Site ID]],0),MATCH(Table11[[#Headers],[Area]],Table12[#Headers],0))</f>
        <v>2</v>
      </c>
    </row>
    <row r="249" spans="2:14" ht="14.5" x14ac:dyDescent="0.35">
      <c r="B249" t="str">
        <f>INDEX(Table12[Site Name],MATCH('2024'!C249,Table12[Site ID],0),1)</f>
        <v>Providence Hill 3</v>
      </c>
      <c r="C249" s="135" t="s">
        <v>70</v>
      </c>
      <c r="D249" t="str">
        <f>Table1324[[#This Row],[Site ID]]&amp;"-"&amp;Table1324[[#This Row],[Site Name]]</f>
        <v>PH3-Providence Hill 3</v>
      </c>
      <c r="E249" s="93" t="s">
        <v>1126</v>
      </c>
      <c r="F249" t="s">
        <v>21</v>
      </c>
      <c r="G249" s="109">
        <v>45413</v>
      </c>
      <c r="H249" s="109">
        <v>45448</v>
      </c>
      <c r="I249" s="9">
        <v>838.99999999988358</v>
      </c>
      <c r="J249" s="9">
        <v>20.925487485104217</v>
      </c>
      <c r="K249" s="9">
        <v>10.921444407674436</v>
      </c>
      <c r="L249" s="9">
        <v>1.276</v>
      </c>
      <c r="N249" s="273">
        <f>INDEX(Table12[],MATCH(Table1324[[#This Row],[Site ID]],Table12[[#Data],[Site ID]],0),MATCH(Table11[[#Headers],[Area]],Table12[#Headers],0))</f>
        <v>2</v>
      </c>
    </row>
    <row r="250" spans="2:14" ht="14.5" x14ac:dyDescent="0.35">
      <c r="B250" t="str">
        <f>INDEX(Table12[Site Name],MATCH('2024'!C250,Table12[Site ID],0),1)</f>
        <v>Hamble Lane 2 (Tesco)</v>
      </c>
      <c r="C250" s="135" t="s">
        <v>74</v>
      </c>
      <c r="D250" t="str">
        <f>Table1324[[#This Row],[Site ID]]&amp;"-"&amp;Table1324[[#This Row],[Site Name]]</f>
        <v>HL2-Hamble Lane 2 (Tesco)</v>
      </c>
      <c r="E250" s="93" t="s">
        <v>1127</v>
      </c>
      <c r="F250" t="s">
        <v>21</v>
      </c>
      <c r="G250" s="109">
        <v>45413</v>
      </c>
      <c r="H250" s="109">
        <v>45448</v>
      </c>
      <c r="I250" s="9">
        <v>838.86666666681413</v>
      </c>
      <c r="J250" s="9">
        <v>33.230232059121548</v>
      </c>
      <c r="K250" s="9">
        <v>17.343544916034212</v>
      </c>
      <c r="L250" s="9">
        <v>2.0259999999999998</v>
      </c>
      <c r="N250" s="273">
        <f>INDEX(Table12[],MATCH(Table1324[[#This Row],[Site ID]],Table12[[#Data],[Site ID]],0),MATCH(Table11[[#Headers],[Area]],Table12[#Headers],0))</f>
        <v>2</v>
      </c>
    </row>
    <row r="251" spans="2:14" ht="14.5" x14ac:dyDescent="0.35">
      <c r="B251" t="str">
        <f>INDEX(Table12[Site Name],MATCH('2024'!C251,Table12[Site ID],0),1)</f>
        <v>Hamble Lane (Woodlands)</v>
      </c>
      <c r="C251" s="135" t="s">
        <v>78</v>
      </c>
      <c r="D251" t="str">
        <f>Table1324[[#This Row],[Site ID]]&amp;"-"&amp;Table1324[[#This Row],[Site Name]]</f>
        <v>HL-Hamble Lane (Woodlands)</v>
      </c>
      <c r="E251" s="93" t="s">
        <v>1128</v>
      </c>
      <c r="F251" t="s">
        <v>21</v>
      </c>
      <c r="G251" s="109">
        <v>45413</v>
      </c>
      <c r="H251" s="109">
        <v>45448</v>
      </c>
      <c r="I251" s="9">
        <v>838.8666666666395</v>
      </c>
      <c r="J251" s="9">
        <v>24.274799332433432</v>
      </c>
      <c r="K251" s="9">
        <v>12.669519484568598</v>
      </c>
      <c r="L251" s="9">
        <v>1.48</v>
      </c>
      <c r="N251" s="273">
        <f>INDEX(Table12[],MATCH(Table1324[[#This Row],[Site ID]],Table12[[#Data],[Site ID]],0),MATCH(Table11[[#Headers],[Area]],Table12[#Headers],0))</f>
        <v>2</v>
      </c>
    </row>
    <row r="252" spans="2:14" ht="14.5" x14ac:dyDescent="0.35">
      <c r="B252" t="str">
        <f>INDEX(Table12[Site Name],MATCH('2024'!C252,Table12[Site ID],0),1)</f>
        <v>Hamble Corner Fruit Farm</v>
      </c>
      <c r="C252" s="135" t="s">
        <v>82</v>
      </c>
      <c r="D252" t="str">
        <f>Table1324[[#This Row],[Site ID]]&amp;"-"&amp;Table1324[[#This Row],[Site Name]]</f>
        <v>HCF-Hamble Corner Fruit Farm</v>
      </c>
      <c r="E252" s="93" t="s">
        <v>1129</v>
      </c>
      <c r="F252" t="s">
        <v>21</v>
      </c>
      <c r="G252" s="109">
        <v>45413</v>
      </c>
      <c r="H252" s="109">
        <v>45448</v>
      </c>
      <c r="I252" s="9">
        <v>838.81666666665114</v>
      </c>
      <c r="J252" s="9">
        <v>25.686893043772457</v>
      </c>
      <c r="K252" s="9">
        <v>13.406520377751805</v>
      </c>
      <c r="L252" s="9">
        <v>1.5660000000000001</v>
      </c>
      <c r="N252" s="273">
        <f>INDEX(Table12[],MATCH(Table1324[[#This Row],[Site ID]],Table12[[#Data],[Site ID]],0),MATCH(Table11[[#Headers],[Area]],Table12[#Headers],0))</f>
        <v>2</v>
      </c>
    </row>
    <row r="253" spans="2:14" ht="14.5" x14ac:dyDescent="0.35">
      <c r="B253" t="str">
        <f>INDEX(Table12[Site Name],MATCH('2024'!C253,Table12[Site ID],0),1)</f>
        <v>Hamble Lane 4</v>
      </c>
      <c r="C253" s="135" t="s">
        <v>86</v>
      </c>
      <c r="D253" t="str">
        <f>Table1324[[#This Row],[Site ID]]&amp;"-"&amp;Table1324[[#This Row],[Site Name]]</f>
        <v>HL4-Hamble Lane 4</v>
      </c>
      <c r="E253" s="93" t="s">
        <v>1130</v>
      </c>
      <c r="F253" t="s">
        <v>21</v>
      </c>
      <c r="G253" s="109">
        <v>45413</v>
      </c>
      <c r="H253" s="109">
        <v>45448</v>
      </c>
      <c r="I253" s="9">
        <v>838.85000000009313</v>
      </c>
      <c r="J253" s="9">
        <v>16.435021755973619</v>
      </c>
      <c r="K253" s="9">
        <v>8.577777534432995</v>
      </c>
      <c r="L253" s="9">
        <v>1.002</v>
      </c>
      <c r="N253" s="273">
        <f>INDEX(Table12[],MATCH(Table1324[[#This Row],[Site ID]],Table12[[#Data],[Site ID]],0),MATCH(Table11[[#Headers],[Area]],Table12[#Headers],0))</f>
        <v>2</v>
      </c>
    </row>
    <row r="254" spans="2:14" ht="14.5" x14ac:dyDescent="0.35">
      <c r="B254" t="str">
        <f>INDEX(Table12[Site Name],MATCH('2024'!C254,Table12[Site ID],0),1)</f>
        <v>Hamble Primary School</v>
      </c>
      <c r="C254" s="135" t="s">
        <v>90</v>
      </c>
      <c r="D254" t="str">
        <f>Table1324[[#This Row],[Site ID]]&amp;"-"&amp;Table1324[[#This Row],[Site Name]]</f>
        <v>HPS-Hamble Primary School</v>
      </c>
      <c r="E254" s="93" t="s">
        <v>1131</v>
      </c>
      <c r="F254" t="s">
        <v>21</v>
      </c>
      <c r="G254" s="109">
        <v>45413</v>
      </c>
      <c r="H254" s="109">
        <v>45448</v>
      </c>
      <c r="I254" s="9">
        <v>838.83333333337214</v>
      </c>
      <c r="J254" s="9">
        <v>20.273543413470154</v>
      </c>
      <c r="K254" s="9">
        <v>10.581181322270435</v>
      </c>
      <c r="L254" s="9">
        <v>1.236</v>
      </c>
      <c r="N254" s="273">
        <f>INDEX(Table12[],MATCH(Table1324[[#This Row],[Site ID]],Table12[[#Data],[Site ID]],0),MATCH(Table11[[#Headers],[Area]],Table12[#Headers],0))</f>
        <v>2</v>
      </c>
    </row>
    <row r="255" spans="2:14" ht="14.5" x14ac:dyDescent="0.35">
      <c r="B255" t="str">
        <f>INDEX(Table12[Site Name],MATCH('2024'!C255,Table12[Site ID],0),1)</f>
        <v>Hound Parish Office</v>
      </c>
      <c r="C255" s="135" t="s">
        <v>93</v>
      </c>
      <c r="D255" t="str">
        <f>Table1324[[#This Row],[Site ID]]&amp;"-"&amp;Table1324[[#This Row],[Site Name]]</f>
        <v>HPO-Hound Parish Office</v>
      </c>
      <c r="E255" s="93" t="s">
        <v>1132</v>
      </c>
      <c r="F255" t="s">
        <v>21</v>
      </c>
      <c r="G255" s="109">
        <v>45413</v>
      </c>
      <c r="H255" s="109">
        <v>45448</v>
      </c>
      <c r="I255" s="9">
        <v>838.76666666666279</v>
      </c>
      <c r="J255" s="9">
        <v>15.255577633827517</v>
      </c>
      <c r="K255" s="9">
        <v>7.9622012702648837</v>
      </c>
      <c r="L255" s="9">
        <v>0.93</v>
      </c>
      <c r="N255" s="273">
        <f>INDEX(Table12[],MATCH(Table1324[[#This Row],[Site ID]],Table12[[#Data],[Site ID]],0),MATCH(Table11[[#Headers],[Area]],Table12[#Headers],0))</f>
        <v>2</v>
      </c>
    </row>
    <row r="256" spans="2:14" ht="14.5" x14ac:dyDescent="0.35">
      <c r="B256" t="str">
        <f>INDEX(Table12[Site Name],MATCH('2024'!C256,Table12[Site ID],0),1)</f>
        <v>Swaythling road</v>
      </c>
      <c r="C256" s="135" t="s">
        <v>97</v>
      </c>
      <c r="D256" t="str">
        <f>Table1324[[#This Row],[Site ID]]&amp;"-"&amp;Table1324[[#This Row],[Site Name]]</f>
        <v>SWA-Swaythling road</v>
      </c>
      <c r="E256" s="93" t="s">
        <v>1133</v>
      </c>
      <c r="F256" t="s">
        <v>21</v>
      </c>
      <c r="G256" s="109">
        <v>45413</v>
      </c>
      <c r="H256" s="109">
        <v>45448</v>
      </c>
      <c r="I256" s="9">
        <v>838.76666666666279</v>
      </c>
      <c r="J256" s="9">
        <v>21.095347136669016</v>
      </c>
      <c r="K256" s="9">
        <v>11.010097670495311</v>
      </c>
      <c r="L256" s="9">
        <v>1.286</v>
      </c>
      <c r="N256" s="273">
        <f>INDEX(Table12[],MATCH(Table1324[[#This Row],[Site ID]],Table12[[#Data],[Site ID]],0),MATCH(Table11[[#Headers],[Area]],Table12[#Headers],0))</f>
        <v>3</v>
      </c>
    </row>
    <row r="257" spans="2:15" ht="14.5" x14ac:dyDescent="0.35">
      <c r="B257" t="str">
        <f>INDEX(Table12[Site Name],MATCH('2024'!C257,Table12[Site ID],0),1)</f>
        <v>Allington Lane</v>
      </c>
      <c r="C257" s="135" t="s">
        <v>26</v>
      </c>
      <c r="D257" t="str">
        <f>Table1324[[#This Row],[Site ID]]&amp;"-"&amp;Table1324[[#This Row],[Site Name]]</f>
        <v>AL-Allington Lane</v>
      </c>
      <c r="E257" s="93" t="s">
        <v>1134</v>
      </c>
      <c r="F257" t="s">
        <v>21</v>
      </c>
      <c r="G257" s="109">
        <v>45413</v>
      </c>
      <c r="H257" s="109">
        <v>45448</v>
      </c>
      <c r="I257" s="9">
        <v>838.71666666667443</v>
      </c>
      <c r="J257" s="9">
        <v>18.09452178924133</v>
      </c>
      <c r="K257" s="9">
        <v>9.443904900439108</v>
      </c>
      <c r="L257" s="9">
        <v>1.103</v>
      </c>
      <c r="N257" s="273">
        <f>INDEX(Table12[],MATCH(Table1324[[#This Row],[Site ID]],Table12[[#Data],[Site ID]],0),MATCH(Table11[[#Headers],[Area]],Table12[#Headers],0))</f>
        <v>3</v>
      </c>
    </row>
    <row r="258" spans="2:15" ht="14.5" x14ac:dyDescent="0.35">
      <c r="B258" t="str">
        <f>INDEX(Table12[Site Name],MATCH('2024'!C258,Table12[Site ID],0),1)</f>
        <v>Jukes Walk</v>
      </c>
      <c r="C258" s="135" t="s">
        <v>102</v>
      </c>
      <c r="D258" t="str">
        <f>Table1324[[#This Row],[Site ID]]&amp;"-"&amp;Table1324[[#This Row],[Site Name]]</f>
        <v>JW-Jukes Walk</v>
      </c>
      <c r="E258" s="93" t="s">
        <v>1135</v>
      </c>
      <c r="F258" t="s">
        <v>21</v>
      </c>
      <c r="G258" s="109">
        <v>45413</v>
      </c>
      <c r="H258" s="109">
        <v>45448</v>
      </c>
      <c r="I258" s="9">
        <v>838.43333333329065</v>
      </c>
      <c r="J258" s="9">
        <v>16.229854490518857</v>
      </c>
      <c r="K258" s="9">
        <v>8.4706964981831199</v>
      </c>
      <c r="L258" s="9">
        <v>0.98899999999999999</v>
      </c>
      <c r="M258" t="s">
        <v>991</v>
      </c>
      <c r="N258" s="273">
        <f>INDEX(Table12[],MATCH(Table1324[[#This Row],[Site ID]],Table12[[#Data],[Site ID]],0),MATCH(Table11[[#Headers],[Area]],Table12[#Headers],0))</f>
        <v>3</v>
      </c>
    </row>
    <row r="259" spans="2:15" ht="14.5" x14ac:dyDescent="0.35">
      <c r="B259" t="str">
        <f>INDEX(Table12[Site Name],MATCH('2024'!C259,Table12[Site ID],0),1)</f>
        <v>Botley Road</v>
      </c>
      <c r="C259" s="135" t="s">
        <v>46</v>
      </c>
      <c r="D259" t="str">
        <f>Table1324[[#This Row],[Site ID]]&amp;"-"&amp;Table1324[[#This Row],[Site Name]]</f>
        <v>BOT-Botley Road</v>
      </c>
      <c r="E259" s="93" t="s">
        <v>1136</v>
      </c>
      <c r="F259" t="s">
        <v>21</v>
      </c>
      <c r="G259" s="109">
        <v>45413</v>
      </c>
      <c r="H259" s="109">
        <v>45448</v>
      </c>
      <c r="I259" s="9">
        <v>838.46666666673264</v>
      </c>
      <c r="J259" s="9">
        <v>25.188914287984023</v>
      </c>
      <c r="K259" s="9">
        <v>13.146614972851786</v>
      </c>
      <c r="L259" s="9">
        <v>1.5349999999999999</v>
      </c>
      <c r="N259" s="273">
        <f>INDEX(Table12[],MATCH(Table1324[[#This Row],[Site ID]],Table12[[#Data],[Site ID]],0),MATCH(Table11[[#Headers],[Area]],Table12[#Headers],0))</f>
        <v>4</v>
      </c>
    </row>
    <row r="260" spans="2:15" ht="14.5" x14ac:dyDescent="0.35">
      <c r="B260" t="str">
        <f>INDEX(Table12[Site Name],MATCH('2024'!C260,Table12[Site ID],0),1)</f>
        <v>Wyvern School</v>
      </c>
      <c r="C260" s="135" t="s">
        <v>107</v>
      </c>
      <c r="D260" t="str">
        <f>Table1324[[#This Row],[Site ID]]&amp;"-"&amp;Table1324[[#This Row],[Site Name]]</f>
        <v>WYV-Wyvern School</v>
      </c>
      <c r="E260" s="93" t="s">
        <v>1137</v>
      </c>
      <c r="F260" t="s">
        <v>21</v>
      </c>
      <c r="G260" s="109">
        <v>45414</v>
      </c>
      <c r="H260" s="109">
        <v>45448</v>
      </c>
      <c r="I260" s="9">
        <v>814.61666666669771</v>
      </c>
      <c r="J260" s="9">
        <v>25.791263375410765</v>
      </c>
      <c r="K260" s="9">
        <v>13.460993410965953</v>
      </c>
      <c r="L260" s="9">
        <v>1.5269999999999999</v>
      </c>
      <c r="N260" s="273">
        <f>INDEX(Table12[],MATCH(Table1324[[#This Row],[Site ID]],Table12[[#Data],[Site ID]],0),MATCH(Table11[[#Headers],[Area]],Table12[#Headers],0))</f>
        <v>4</v>
      </c>
    </row>
    <row r="261" spans="2:15" ht="14.5" x14ac:dyDescent="0.35">
      <c r="B261" t="str">
        <f>INDEX(Table12[Site Name],MATCH('2024'!C261,Table12[Site ID],0),1)</f>
        <v>Fair Oak Road/Sandy Lane</v>
      </c>
      <c r="C261" s="135" t="s">
        <v>84</v>
      </c>
      <c r="D261" t="str">
        <f>Table1324[[#This Row],[Site ID]]&amp;"-"&amp;Table1324[[#This Row],[Site Name]]</f>
        <v>FORSL-Fair Oak Road/Sandy Lane</v>
      </c>
      <c r="E261" s="93" t="s">
        <v>1138</v>
      </c>
      <c r="F261" t="s">
        <v>21</v>
      </c>
      <c r="G261" s="109">
        <v>45413</v>
      </c>
      <c r="H261" s="109">
        <v>45448</v>
      </c>
      <c r="I261" s="9">
        <v>838.51666666672099</v>
      </c>
      <c r="J261" s="9">
        <v>26.122710341673091</v>
      </c>
      <c r="K261" s="9">
        <v>13.633982433023535</v>
      </c>
      <c r="L261" s="9">
        <v>1.5920000000000001</v>
      </c>
      <c r="N261" s="273">
        <f>INDEX(Table12[],MATCH(Table1324[[#This Row],[Site ID]],Table12[[#Data],[Site ID]],0),MATCH(Table11[[#Headers],[Area]],Table12[#Headers],0))</f>
        <v>4</v>
      </c>
    </row>
    <row r="262" spans="2:15" ht="14.5" x14ac:dyDescent="0.35">
      <c r="B262" t="str">
        <f>INDEX(Table12[Site Name],MATCH('2024'!C262,Table12[Site ID],0),1)</f>
        <v>Fair Oak Road</v>
      </c>
      <c r="C262" s="135" t="s">
        <v>80</v>
      </c>
      <c r="D262" t="str">
        <f>Table1324[[#This Row],[Site ID]]&amp;"-"&amp;Table1324[[#This Row],[Site Name]]</f>
        <v>FOR-Fair Oak Road</v>
      </c>
      <c r="E262" s="93" t="s">
        <v>1139</v>
      </c>
      <c r="F262" t="s">
        <v>21</v>
      </c>
      <c r="G262" s="109">
        <v>45413</v>
      </c>
      <c r="H262" s="109">
        <v>45448</v>
      </c>
      <c r="I262" s="9">
        <v>838.40000000002328</v>
      </c>
      <c r="J262" s="9">
        <v>14.999673187022484</v>
      </c>
      <c r="K262" s="9">
        <v>7.8286394504292716</v>
      </c>
      <c r="L262" s="9">
        <v>0.91400000000000003</v>
      </c>
      <c r="N262" s="273">
        <f>INDEX(Table12[],MATCH(Table1324[[#This Row],[Site ID]],Table12[[#Data],[Site ID]],0),MATCH(Table11[[#Headers],[Area]],Table12[#Headers],0))</f>
        <v>4</v>
      </c>
    </row>
    <row r="263" spans="2:15" ht="14.5" x14ac:dyDescent="0.35">
      <c r="B263" t="str">
        <f>INDEX(Table12[Site Name],MATCH('2024'!C263,Table12[Site ID],0),1)</f>
        <v>Bishopstoke Road</v>
      </c>
      <c r="C263" s="135" t="s">
        <v>49</v>
      </c>
      <c r="D263" t="str">
        <f>Table1324[[#This Row],[Site ID]]&amp;"-"&amp;Table1324[[#This Row],[Site Name]]</f>
        <v>BR-Bishopstoke Road</v>
      </c>
      <c r="E263" s="93" t="s">
        <v>1140</v>
      </c>
      <c r="F263" t="s">
        <v>21</v>
      </c>
      <c r="G263" s="109">
        <v>45413</v>
      </c>
      <c r="H263" s="109">
        <v>45448</v>
      </c>
      <c r="I263" s="9">
        <v>838.38333333330229</v>
      </c>
      <c r="J263" s="9">
        <v>28.752680357037423</v>
      </c>
      <c r="K263" s="9">
        <v>15.006618140416192</v>
      </c>
      <c r="L263" s="9">
        <v>1.752</v>
      </c>
      <c r="N263" s="273">
        <f>INDEX(Table12[],MATCH(Table1324[[#This Row],[Site ID]],Table12[[#Data],[Site ID]],0),MATCH(Table11[[#Headers],[Area]],Table12[#Headers],0))</f>
        <v>5</v>
      </c>
    </row>
    <row r="264" spans="2:15" ht="14.5" x14ac:dyDescent="0.35">
      <c r="B264" t="str">
        <f>INDEX(Table12[Site Name],MATCH('2024'!C264,Table12[Site ID],0),1)</f>
        <v>Bishopstoke Road 2</v>
      </c>
      <c r="C264" s="135" t="s">
        <v>52</v>
      </c>
      <c r="D264" t="str">
        <f>Table1324[[#This Row],[Site ID]]&amp;"-"&amp;Table1324[[#This Row],[Site Name]]</f>
        <v>BR2-Bishopstoke Road 2</v>
      </c>
      <c r="E264" s="93" t="s">
        <v>1141</v>
      </c>
      <c r="F264" t="s">
        <v>21</v>
      </c>
      <c r="G264" s="109">
        <v>45413</v>
      </c>
      <c r="H264" s="109">
        <v>45448</v>
      </c>
      <c r="I264" s="9">
        <v>838.33333333331393</v>
      </c>
      <c r="J264" s="9">
        <v>22.928019483101924</v>
      </c>
      <c r="K264" s="9">
        <v>11.966607245877832</v>
      </c>
      <c r="L264" s="9">
        <v>1.397</v>
      </c>
      <c r="N264" s="273">
        <f>INDEX(Table12[],MATCH(Table1324[[#This Row],[Site ID]],Table12[[#Data],[Site ID]],0),MATCH(Table11[[#Headers],[Area]],Table12[#Headers],0))</f>
        <v>5</v>
      </c>
    </row>
    <row r="265" spans="2:15" ht="14.5" x14ac:dyDescent="0.35">
      <c r="B265" t="str">
        <f>INDEX(Table12[Site Name],MATCH('2024'!C265,Table12[Site ID],0),1)</f>
        <v>Twyford Road</v>
      </c>
      <c r="C265" s="135" t="s">
        <v>118</v>
      </c>
      <c r="D265" t="str">
        <f>Table1324[[#This Row],[Site ID]]&amp;"-"&amp;Table1324[[#This Row],[Site Name]]</f>
        <v>TWY-Twyford Road</v>
      </c>
      <c r="E265" s="93" t="s">
        <v>1142</v>
      </c>
      <c r="F265" t="s">
        <v>21</v>
      </c>
      <c r="G265" s="109">
        <v>45414</v>
      </c>
      <c r="H265" s="109">
        <v>45448</v>
      </c>
      <c r="I265" s="9">
        <v>816.33333333319752</v>
      </c>
      <c r="J265" s="9">
        <v>20.461526337283928</v>
      </c>
      <c r="K265" s="9">
        <v>10.679293495450903</v>
      </c>
      <c r="L265" s="9">
        <v>1.214</v>
      </c>
      <c r="N265" s="273">
        <f>INDEX(Table12[],MATCH(Table1324[[#This Row],[Site ID]],Table12[[#Data],[Site ID]],0),MATCH(Table11[[#Headers],[Area]],Table12[#Headers],0))</f>
        <v>5</v>
      </c>
    </row>
    <row r="266" spans="2:15" ht="14.5" x14ac:dyDescent="0.35">
      <c r="B266" t="str">
        <f>INDEX(Table12[Site Name],MATCH('2024'!C266,Table12[Site ID],0),1)</f>
        <v>Mill Street</v>
      </c>
      <c r="C266" s="135" t="s">
        <v>122</v>
      </c>
      <c r="D266" t="str">
        <f>Table1324[[#This Row],[Site ID]]&amp;"-"&amp;Table1324[[#This Row],[Site Name]]</f>
        <v>MS-Mill Street</v>
      </c>
      <c r="E266" s="93" t="s">
        <v>1143</v>
      </c>
      <c r="F266" t="s">
        <v>21</v>
      </c>
      <c r="G266" s="109">
        <v>45413</v>
      </c>
      <c r="H266" s="109">
        <v>45448</v>
      </c>
      <c r="I266" s="9">
        <v>838.28333333332557</v>
      </c>
      <c r="J266" s="9">
        <v>24.685610672604955</v>
      </c>
      <c r="K266" s="9">
        <v>12.883930413676909</v>
      </c>
      <c r="L266" s="9">
        <v>1.504</v>
      </c>
      <c r="N266" s="273">
        <f>INDEX(Table12[],MATCH(Table1324[[#This Row],[Site ID]],Table12[[#Data],[Site ID]],0),MATCH(Table11[[#Headers],[Area]],Table12[#Headers],0))</f>
        <v>5</v>
      </c>
    </row>
    <row r="267" spans="2:15" ht="14.5" x14ac:dyDescent="0.35">
      <c r="B267" t="str">
        <f>INDEX(Table12[Site Name],MATCH('2024'!C267,Table12[Site ID],0),1)</f>
        <v>Campbell Road 4</v>
      </c>
      <c r="C267" s="135" t="s">
        <v>72</v>
      </c>
      <c r="D267" t="str">
        <f>Table1324[[#This Row],[Site ID]]&amp;"-"&amp;Table1324[[#This Row],[Site Name]]</f>
        <v>CR4-Campbell Road 4</v>
      </c>
      <c r="E267" s="93" t="s">
        <v>1144</v>
      </c>
      <c r="F267" t="s">
        <v>21</v>
      </c>
      <c r="G267" s="109">
        <v>45413</v>
      </c>
      <c r="H267" s="109">
        <v>45448</v>
      </c>
      <c r="I267" s="9">
        <v>838.23333333333721</v>
      </c>
      <c r="J267" s="9">
        <v>17.760255298842722</v>
      </c>
      <c r="K267" s="9">
        <v>9.2694443104607114</v>
      </c>
      <c r="L267" s="9">
        <v>1.0820000000000001</v>
      </c>
      <c r="N267" s="273">
        <f>INDEX(Table12[],MATCH(Table1324[[#This Row],[Site ID]],Table12[[#Data],[Site ID]],0),MATCH(Table11[[#Headers],[Area]],Table12[#Headers],0))</f>
        <v>5</v>
      </c>
    </row>
    <row r="268" spans="2:15" ht="14.5" x14ac:dyDescent="0.35">
      <c r="B268" t="str">
        <f>INDEX(Table12[Site Name],MATCH('2024'!C268,Table12[Site ID],0),1)</f>
        <v>Campbell Road 3</v>
      </c>
      <c r="C268" s="135" t="s">
        <v>68</v>
      </c>
      <c r="D268" t="str">
        <f>Table1324[[#This Row],[Site ID]]&amp;"-"&amp;Table1324[[#This Row],[Site Name]]</f>
        <v>CR3-Campbell Road 3</v>
      </c>
      <c r="E268" s="93" t="s">
        <v>1145</v>
      </c>
      <c r="F268" t="s">
        <v>21</v>
      </c>
      <c r="G268" s="109">
        <v>45413</v>
      </c>
      <c r="H268" s="109">
        <v>45448</v>
      </c>
      <c r="I268" s="9">
        <v>838.21666666661622</v>
      </c>
      <c r="J268" s="9">
        <v>11.047032787863788</v>
      </c>
      <c r="K268" s="9">
        <v>5.7656747327055262</v>
      </c>
      <c r="L268" s="9">
        <v>0.67300000000000004</v>
      </c>
      <c r="N268" s="273">
        <f>INDEX(Table12[],MATCH(Table1324[[#This Row],[Site ID]],Table12[[#Data],[Site ID]],0),MATCH(Table11[[#Headers],[Area]],Table12[#Headers],0))</f>
        <v>5</v>
      </c>
    </row>
    <row r="269" spans="2:15" ht="14.5" x14ac:dyDescent="0.35">
      <c r="B269" t="str">
        <f>INDEX(Table12[Site Name],MATCH('2024'!C269,Table12[Site ID],0),1)</f>
        <v>Campbell Road</v>
      </c>
      <c r="C269" s="135" t="s">
        <v>64</v>
      </c>
      <c r="D269" t="str">
        <f>Table1324[[#This Row],[Site ID]]&amp;"-"&amp;Table1324[[#This Row],[Site Name]]</f>
        <v>CR-Campbell Road</v>
      </c>
      <c r="E269" s="93" t="s">
        <v>1146</v>
      </c>
      <c r="F269" t="s">
        <v>21</v>
      </c>
      <c r="G269" s="109">
        <v>45413</v>
      </c>
      <c r="H269" s="109">
        <v>45448</v>
      </c>
      <c r="I269" s="9">
        <v>838.18333333334886</v>
      </c>
      <c r="J269" s="9">
        <v>27.561226859676172</v>
      </c>
      <c r="K269" s="9">
        <v>14.384773935112825</v>
      </c>
      <c r="L269" s="9">
        <v>1.679</v>
      </c>
      <c r="N269" s="273">
        <f>INDEX(Table12[],MATCH(Table1324[[#This Row],[Site ID]],Table12[[#Data],[Site ID]],0),MATCH(Table11[[#Headers],[Area]],Table12[#Headers],0))</f>
        <v>5</v>
      </c>
    </row>
    <row r="270" spans="2:15" ht="14.5" x14ac:dyDescent="0.35">
      <c r="B270" t="str">
        <f>INDEX(Table12[Site Name],MATCH('2024'!C270,Table12[Site ID],0),1)</f>
        <v>Southampton Road Analyser (A)</v>
      </c>
      <c r="C270" s="135" t="s">
        <v>135</v>
      </c>
      <c r="D270" t="str">
        <f>Table1324[[#This Row],[Site ID]]&amp;"-"&amp;Table1324[[#This Row],[Site Name]]</f>
        <v>SRAN(A)-Southampton Road Analyser (A)</v>
      </c>
      <c r="E270" s="93">
        <v>2444389</v>
      </c>
      <c r="F270" t="s">
        <v>21</v>
      </c>
      <c r="G270" s="109">
        <v>45414</v>
      </c>
      <c r="H270" s="109">
        <v>45448</v>
      </c>
      <c r="I270" s="9">
        <v>816.1500000001397</v>
      </c>
      <c r="J270" s="9"/>
      <c r="K270" s="9">
        <v>13.338917369688934</v>
      </c>
      <c r="L270" s="9">
        <v>1.516</v>
      </c>
      <c r="M270" t="s">
        <v>1147</v>
      </c>
      <c r="N270" s="273">
        <f>INDEX(Table12[],MATCH(Table1324[[#This Row],[Site ID]],Table12[[#Data],[Site ID]],0),MATCH(Table11[[#Headers],[Area]],Table12[#Headers],0))</f>
        <v>5</v>
      </c>
      <c r="O270" t="s">
        <v>990</v>
      </c>
    </row>
    <row r="271" spans="2:15" ht="14.5" x14ac:dyDescent="0.35">
      <c r="B271" t="str">
        <f>INDEX(Table12[Site Name],MATCH('2024'!C271,Table12[Site ID],0),1)</f>
        <v>Southampton Road Analyser (B)</v>
      </c>
      <c r="C271" s="135" t="s">
        <v>138</v>
      </c>
      <c r="D271" t="str">
        <f>Table1324[[#This Row],[Site ID]]&amp;"-"&amp;Table1324[[#This Row],[Site Name]]</f>
        <v>SRAN(B)-Southampton Road Analyser (B)</v>
      </c>
      <c r="E271" s="93" t="s">
        <v>1148</v>
      </c>
      <c r="F271" t="s">
        <v>21</v>
      </c>
      <c r="G271" s="109">
        <v>45414</v>
      </c>
      <c r="H271" s="109">
        <v>45448</v>
      </c>
      <c r="I271" s="9">
        <v>816.14999999996508</v>
      </c>
      <c r="J271" s="9">
        <v>28.102987195982333</v>
      </c>
      <c r="K271" s="9">
        <v>14.667529851765311</v>
      </c>
      <c r="L271" s="9">
        <v>1.667</v>
      </c>
      <c r="N271" s="273">
        <f>INDEX(Table12[],MATCH(Table1324[[#This Row],[Site ID]],Table12[[#Data],[Site ID]],0),MATCH(Table11[[#Headers],[Area]],Table12[#Headers],0))</f>
        <v>5</v>
      </c>
    </row>
    <row r="272" spans="2:15" ht="14.5" x14ac:dyDescent="0.35">
      <c r="B272" t="str">
        <f>INDEX(Table12[Site Name],MATCH('2024'!C272,Table12[Site ID],0),1)</f>
        <v>Southampton Road Analyser (C)</v>
      </c>
      <c r="C272" s="135" t="s">
        <v>141</v>
      </c>
      <c r="D272" t="str">
        <f>Table1324[[#This Row],[Site ID]]&amp;"-"&amp;Table1324[[#This Row],[Site Name]]</f>
        <v>SRAN(C)-Southampton Road Analyser (C)</v>
      </c>
      <c r="E272" s="93" t="s">
        <v>1149</v>
      </c>
      <c r="F272" t="s">
        <v>21</v>
      </c>
      <c r="G272" s="109">
        <v>45414</v>
      </c>
      <c r="H272" s="109">
        <v>45448</v>
      </c>
      <c r="I272" s="9">
        <v>816.14999999996508</v>
      </c>
      <c r="J272" s="9">
        <v>27.040906696074185</v>
      </c>
      <c r="K272" s="9">
        <v>14.113208087721391</v>
      </c>
      <c r="L272" s="9">
        <v>1.6040000000000001</v>
      </c>
      <c r="N272" s="273">
        <f>INDEX(Table12[],MATCH(Table1324[[#This Row],[Site ID]],Table12[[#Data],[Site ID]],0),MATCH(Table11[[#Headers],[Area]],Table12[#Headers],0))</f>
        <v>5</v>
      </c>
    </row>
    <row r="273" spans="2:14" ht="14.5" x14ac:dyDescent="0.35">
      <c r="B273" t="str">
        <f>INDEX(Table12[Site Name],MATCH('2024'!C273,Table12[Site ID],0),1)</f>
        <v>Chestnut Avenue</v>
      </c>
      <c r="C273" s="135" t="s">
        <v>56</v>
      </c>
      <c r="D273" t="str">
        <f>Table1324[[#This Row],[Site ID]]&amp;"-"&amp;Table1324[[#This Row],[Site Name]]</f>
        <v>CA-Chestnut Avenue</v>
      </c>
      <c r="E273" s="93" t="s">
        <v>1150</v>
      </c>
      <c r="F273" t="s">
        <v>21</v>
      </c>
      <c r="G273" s="109">
        <v>45413</v>
      </c>
      <c r="H273" s="109">
        <v>45448</v>
      </c>
      <c r="I273" s="9">
        <v>838.23333333333721</v>
      </c>
      <c r="J273" s="9">
        <v>19.352440847814758</v>
      </c>
      <c r="K273" s="9">
        <v>10.100438855853215</v>
      </c>
      <c r="L273" s="9">
        <v>1.179</v>
      </c>
      <c r="N273" s="273">
        <f>INDEX(Table12[],MATCH(Table1324[[#This Row],[Site ID]],Table12[[#Data],[Site ID]],0),MATCH(Table11[[#Headers],[Area]],Table12[#Headers],0))</f>
        <v>5</v>
      </c>
    </row>
    <row r="274" spans="2:14" ht="14.5" x14ac:dyDescent="0.35">
      <c r="B274" t="str">
        <f>INDEX(Table12[Site Name],MATCH('2024'!C274,Table12[Site ID],0),1)</f>
        <v>Southampton Road 1</v>
      </c>
      <c r="C274" s="135" t="s">
        <v>149</v>
      </c>
      <c r="D274" t="str">
        <f>Table1324[[#This Row],[Site ID]]&amp;"-"&amp;Table1324[[#This Row],[Site Name]]</f>
        <v>SR1-Southampton Road 1</v>
      </c>
      <c r="E274" s="93" t="s">
        <v>1151</v>
      </c>
      <c r="F274" t="s">
        <v>21</v>
      </c>
      <c r="G274" s="109">
        <v>45413</v>
      </c>
      <c r="H274" s="109">
        <v>45448</v>
      </c>
      <c r="I274" s="9">
        <v>838.20000000006985</v>
      </c>
      <c r="J274" s="9">
        <v>31.992711763299649</v>
      </c>
      <c r="K274" s="9">
        <v>16.697657496502949</v>
      </c>
      <c r="L274" s="9">
        <v>1.9490000000000001</v>
      </c>
      <c r="N274" s="273">
        <f>INDEX(Table12[],MATCH(Table1324[[#This Row],[Site ID]],Table12[[#Data],[Site ID]],0),MATCH(Table11[[#Headers],[Area]],Table12[#Headers],0))</f>
        <v>5</v>
      </c>
    </row>
    <row r="275" spans="2:14" ht="14.5" x14ac:dyDescent="0.35">
      <c r="B275" t="str">
        <f>INDEX(Table12[Site Name],MATCH('2024'!C275,Table12[Site ID],0),1)</f>
        <v>Southampton Road 2</v>
      </c>
      <c r="C275" s="135" t="s">
        <v>152</v>
      </c>
      <c r="D275" t="str">
        <f>Table1324[[#This Row],[Site ID]]&amp;"-"&amp;Table1324[[#This Row],[Site Name]]</f>
        <v>SR2-Southampton Road 2</v>
      </c>
      <c r="E275" s="93" t="s">
        <v>1152</v>
      </c>
      <c r="F275" t="s">
        <v>21</v>
      </c>
      <c r="G275" s="109">
        <v>45414</v>
      </c>
      <c r="H275" s="109">
        <v>45448</v>
      </c>
      <c r="I275" s="9">
        <v>816.63333333330229</v>
      </c>
      <c r="J275" s="9">
        <v>31.304406710479171</v>
      </c>
      <c r="K275" s="9">
        <v>16.338416863506875</v>
      </c>
      <c r="L275" s="9">
        <v>1.8580000000000001</v>
      </c>
      <c r="N275" s="273">
        <f>INDEX(Table12[],MATCH(Table1324[[#This Row],[Site ID]],Table12[[#Data],[Site ID]],0),MATCH(Table11[[#Headers],[Area]],Table12[#Headers],0))</f>
        <v>5</v>
      </c>
    </row>
    <row r="276" spans="2:14" ht="14.5" x14ac:dyDescent="0.35">
      <c r="B276" t="str">
        <f>INDEX(Table12[Site Name],MATCH('2024'!C276,Table12[Site ID],0),1)</f>
        <v>The Point (A)</v>
      </c>
      <c r="C276" s="135" t="s">
        <v>156</v>
      </c>
      <c r="D276" t="str">
        <f>Table1324[[#This Row],[Site ID]]&amp;"-"&amp;Table1324[[#This Row],[Site Name]]</f>
        <v>TP(A)-The Point (A)</v>
      </c>
      <c r="E276" s="93" t="s">
        <v>1153</v>
      </c>
      <c r="F276" t="s">
        <v>21</v>
      </c>
      <c r="G276" s="109">
        <v>45413</v>
      </c>
      <c r="H276" s="109">
        <v>45448</v>
      </c>
      <c r="I276" s="9">
        <v>838.18333333334886</v>
      </c>
      <c r="J276" s="9">
        <v>18.417925274899744</v>
      </c>
      <c r="K276" s="9">
        <v>9.6126958637263797</v>
      </c>
      <c r="L276" s="9">
        <v>1.1220000000000001</v>
      </c>
      <c r="N276" s="273">
        <f>INDEX(Table12[],MATCH(Table1324[[#This Row],[Site ID]],Table12[[#Data],[Site ID]],0),MATCH(Table11[[#Headers],[Area]],Table12[#Headers],0))</f>
        <v>6</v>
      </c>
    </row>
    <row r="277" spans="2:14" ht="14.5" x14ac:dyDescent="0.35">
      <c r="B277" t="str">
        <f>INDEX(Table12[Site Name],MATCH('2024'!C277,Table12[Site ID],0),1)</f>
        <v>The Point (B)</v>
      </c>
      <c r="C277" s="135" t="s">
        <v>159</v>
      </c>
      <c r="D277" t="str">
        <f>Table1324[[#This Row],[Site ID]]&amp;"-"&amp;Table1324[[#This Row],[Site Name]]</f>
        <v>TP(B)-The Point (B)</v>
      </c>
      <c r="E277" s="93" t="s">
        <v>1154</v>
      </c>
      <c r="F277" t="s">
        <v>21</v>
      </c>
      <c r="G277" s="109">
        <v>45413</v>
      </c>
      <c r="H277" s="109">
        <v>45448</v>
      </c>
      <c r="I277" s="9">
        <v>838.18333333334886</v>
      </c>
      <c r="J277" s="9">
        <v>17.695653695491909</v>
      </c>
      <c r="K277" s="9">
        <v>9.2357273984822079</v>
      </c>
      <c r="L277" s="9">
        <v>1.0780000000000001</v>
      </c>
      <c r="N277" s="273">
        <f>INDEX(Table12[],MATCH(Table1324[[#This Row],[Site ID]],Table12[[#Data],[Site ID]],0),MATCH(Table11[[#Headers],[Area]],Table12[#Headers],0))</f>
        <v>6</v>
      </c>
    </row>
    <row r="278" spans="2:14" ht="14.5" x14ac:dyDescent="0.35">
      <c r="B278" t="str">
        <f>INDEX(Table12[Site Name],MATCH('2024'!C278,Table12[Site ID],0),1)</f>
        <v>The Point (C)</v>
      </c>
      <c r="C278" s="135" t="s">
        <v>162</v>
      </c>
      <c r="D278" t="str">
        <f>Table1324[[#This Row],[Site ID]]&amp;"-"&amp;Table1324[[#This Row],[Site Name]]</f>
        <v>TP(C)-The Point (C)</v>
      </c>
      <c r="E278" s="93" t="s">
        <v>1155</v>
      </c>
      <c r="F278" t="s">
        <v>21</v>
      </c>
      <c r="G278" s="109">
        <v>45413</v>
      </c>
      <c r="H278" s="109">
        <v>45448</v>
      </c>
      <c r="I278" s="9">
        <v>838.18333333334886</v>
      </c>
      <c r="J278" s="9">
        <v>17.547916326976669</v>
      </c>
      <c r="K278" s="9">
        <v>9.1586202124095344</v>
      </c>
      <c r="L278" s="9">
        <v>1.069</v>
      </c>
      <c r="N278" s="273">
        <f>INDEX(Table12[],MATCH(Table1324[[#This Row],[Site ID]],Table12[[#Data],[Site ID]],0),MATCH(Table11[[#Headers],[Area]],Table12[#Headers],0))</f>
        <v>6</v>
      </c>
    </row>
    <row r="279" spans="2:14" ht="14.5" x14ac:dyDescent="0.35">
      <c r="B279" t="str">
        <f>INDEX(Table12[Site Name],MATCH('2024'!C279,Table12[Site ID],0),1)</f>
        <v>Oxburgh Close</v>
      </c>
      <c r="C279" s="135" t="s">
        <v>143</v>
      </c>
      <c r="D279" t="str">
        <f>Table1324[[#This Row],[Site ID]]&amp;"-"&amp;Table1324[[#This Row],[Site Name]]</f>
        <v>OX-Oxburgh Close</v>
      </c>
      <c r="E279" s="93" t="s">
        <v>1156</v>
      </c>
      <c r="F279" t="s">
        <v>21</v>
      </c>
      <c r="G279" s="109">
        <v>45413</v>
      </c>
      <c r="H279" s="109">
        <v>45448</v>
      </c>
      <c r="I279" s="9">
        <v>838.31666666676756</v>
      </c>
      <c r="J279" s="9">
        <v>12.686980258055293</v>
      </c>
      <c r="K279" s="9">
        <v>6.6215972119286501</v>
      </c>
      <c r="L279" s="9">
        <v>0.77300000000000002</v>
      </c>
      <c r="N279" s="273">
        <f>INDEX(Table12[],MATCH(Table1324[[#This Row],[Site ID]],Table12[[#Data],[Site ID]],0),MATCH(Table11[[#Headers],[Area]],Table12[#Headers],0))</f>
        <v>6</v>
      </c>
    </row>
    <row r="280" spans="2:14" ht="14.5" x14ac:dyDescent="0.35">
      <c r="B280" t="str">
        <f>INDEX(Table12[Site Name],MATCH('2024'!C280,Table12[Site ID],0),1)</f>
        <v>Hadleigh Gardens</v>
      </c>
      <c r="C280" s="135" t="s">
        <v>95</v>
      </c>
      <c r="D280" t="str">
        <f>Table1324[[#This Row],[Site ID]]&amp;"-"&amp;Table1324[[#This Row],[Site Name]]</f>
        <v>HG-Hadleigh Gardens</v>
      </c>
      <c r="E280" s="93" t="s">
        <v>1157</v>
      </c>
      <c r="F280" t="s">
        <v>21</v>
      </c>
      <c r="G280" s="109">
        <v>45413</v>
      </c>
      <c r="H280" s="109">
        <v>45448</v>
      </c>
      <c r="I280" s="9">
        <v>838.28333333332557</v>
      </c>
      <c r="J280" s="9">
        <v>10.668648229516771</v>
      </c>
      <c r="K280" s="9">
        <v>5.5681880112300481</v>
      </c>
      <c r="L280" s="9">
        <v>0.65</v>
      </c>
      <c r="N280" s="273">
        <f>INDEX(Table12[],MATCH(Table1324[[#This Row],[Site ID]],Table12[[#Data],[Site ID]],0),MATCH(Table11[[#Headers],[Area]],Table12[#Headers],0))</f>
        <v>6</v>
      </c>
    </row>
    <row r="281" spans="2:14" ht="14.5" x14ac:dyDescent="0.35">
      <c r="B281" t="str">
        <f>INDEX(Table12[Site Name],MATCH('2024'!C281,Table12[Site ID],0),1)</f>
        <v>Woodside Avenue</v>
      </c>
      <c r="C281" s="135" t="s">
        <v>175</v>
      </c>
      <c r="D281" t="str">
        <f>Table1324[[#This Row],[Site ID]]&amp;"-"&amp;Table1324[[#This Row],[Site Name]]</f>
        <v>WA-Woodside Avenue</v>
      </c>
      <c r="E281" s="93" t="s">
        <v>1158</v>
      </c>
      <c r="F281" t="s">
        <v>21</v>
      </c>
      <c r="G281" s="109">
        <v>45413</v>
      </c>
      <c r="H281" s="109">
        <v>45448</v>
      </c>
      <c r="I281" s="9">
        <v>838.31666666676756</v>
      </c>
      <c r="J281" s="9">
        <v>25.45602377780564</v>
      </c>
      <c r="K281" s="9">
        <v>13.286024936224239</v>
      </c>
      <c r="L281" s="9">
        <v>1.5509999999999999</v>
      </c>
      <c r="N281" s="273">
        <f>INDEX(Table12[],MATCH(Table1324[[#This Row],[Site ID]],Table12[[#Data],[Site ID]],0),MATCH(Table11[[#Headers],[Area]],Table12[#Headers],0))</f>
        <v>6</v>
      </c>
    </row>
    <row r="282" spans="2:14" ht="14.5" x14ac:dyDescent="0.35">
      <c r="B282" t="str">
        <f>INDEX(Table12[Site Name],MATCH('2024'!C282,Table12[Site ID],0),1)</f>
        <v>Belmont Road</v>
      </c>
      <c r="C282" s="135" t="s">
        <v>42</v>
      </c>
      <c r="D282" t="str">
        <f>Table1324[[#This Row],[Site ID]]&amp;"-"&amp;Table1324[[#This Row],[Site Name]]</f>
        <v>BEL-Belmont Road</v>
      </c>
      <c r="E282" s="93" t="s">
        <v>1159</v>
      </c>
      <c r="F282" t="s">
        <v>21</v>
      </c>
      <c r="G282" s="109">
        <v>45413</v>
      </c>
      <c r="H282" s="109">
        <v>45448</v>
      </c>
      <c r="I282" s="9">
        <v>838.3499999998603</v>
      </c>
      <c r="J282" s="9">
        <v>15.066215781000901</v>
      </c>
      <c r="K282" s="9">
        <v>7.86336940553283</v>
      </c>
      <c r="L282" s="9">
        <v>0.91800000000000004</v>
      </c>
      <c r="N282" s="273">
        <f>INDEX(Table12[],MATCH(Table1324[[#This Row],[Site ID]],Table12[[#Data],[Site ID]],0),MATCH(Table11[[#Headers],[Area]],Table12[#Headers],0))</f>
        <v>6</v>
      </c>
    </row>
    <row r="283" spans="2:14" ht="14.5" x14ac:dyDescent="0.35">
      <c r="B283" t="str">
        <f>INDEX(Table12[Site Name],MATCH('2024'!C283,Table12[Site ID],0),1)</f>
        <v>Leigh Road/J13</v>
      </c>
      <c r="C283" s="135" t="s">
        <v>120</v>
      </c>
      <c r="D283" t="str">
        <f>Table1324[[#This Row],[Site ID]]&amp;"-"&amp;Table1324[[#This Row],[Site Name]]</f>
        <v>LR13-Leigh Road/J13</v>
      </c>
      <c r="E283" s="93" t="s">
        <v>1160</v>
      </c>
      <c r="F283" t="s">
        <v>21</v>
      </c>
      <c r="G283" s="109">
        <v>45413</v>
      </c>
      <c r="H283" s="109">
        <v>45448</v>
      </c>
      <c r="I283" s="9">
        <v>838.28333333332557</v>
      </c>
      <c r="J283" s="9">
        <v>32.350624092888545</v>
      </c>
      <c r="K283" s="9">
        <v>16.884459338668343</v>
      </c>
      <c r="L283" s="9">
        <v>1.9710000000000001</v>
      </c>
      <c r="N283" s="273">
        <f>INDEX(Table12[],MATCH(Table1324[[#This Row],[Site ID]],Table12[[#Data],[Site ID]],0),MATCH(Table11[[#Headers],[Area]],Table12[#Headers],0))</f>
        <v>6</v>
      </c>
    </row>
    <row r="284" spans="2:14" ht="14.5" x14ac:dyDescent="0.35">
      <c r="B284" t="str">
        <f>INDEX(Table12[Site Name],MATCH('2024'!C284,Table12[Site ID],0),1)</f>
        <v>Steele Close (A)</v>
      </c>
      <c r="C284" s="135" t="s">
        <v>167</v>
      </c>
      <c r="D284" t="str">
        <f>Table1324[[#This Row],[Site ID]]&amp;"-"&amp;Table1324[[#This Row],[Site Name]]</f>
        <v>SC(A)-Steele Close (A)</v>
      </c>
      <c r="E284" s="93" t="s">
        <v>1161</v>
      </c>
      <c r="F284" t="s">
        <v>21</v>
      </c>
      <c r="G284" s="109">
        <v>45413</v>
      </c>
      <c r="H284" s="109">
        <v>45448</v>
      </c>
      <c r="I284" s="9">
        <v>838.28333333332557</v>
      </c>
      <c r="J284" s="9">
        <v>18.169528600115484</v>
      </c>
      <c r="K284" s="9">
        <v>9.4830525052794812</v>
      </c>
      <c r="L284" s="9">
        <v>1.107</v>
      </c>
      <c r="N284" s="273">
        <f>INDEX(Table12[],MATCH(Table1324[[#This Row],[Site ID]],Table12[[#Data],[Site ID]],0),MATCH(Table11[[#Headers],[Area]],Table12[#Headers],0))</f>
        <v>6</v>
      </c>
    </row>
    <row r="285" spans="2:14" ht="14.5" x14ac:dyDescent="0.35">
      <c r="B285" t="str">
        <f>INDEX(Table12[Site Name],MATCH('2024'!C285,Table12[Site ID],0),1)</f>
        <v>Steele Close (B)</v>
      </c>
      <c r="C285" s="135" t="s">
        <v>170</v>
      </c>
      <c r="D285" t="str">
        <f>Table1324[[#This Row],[Site ID]]&amp;"-"&amp;Table1324[[#This Row],[Site Name]]</f>
        <v>SC(B)-Steele Close (B)</v>
      </c>
      <c r="E285" s="93" t="s">
        <v>1162</v>
      </c>
      <c r="F285" t="s">
        <v>21</v>
      </c>
      <c r="G285" s="109">
        <v>45413</v>
      </c>
      <c r="H285" s="109">
        <v>45448</v>
      </c>
      <c r="I285" s="9">
        <v>838.28333333332557</v>
      </c>
      <c r="J285" s="9">
        <v>17.841262500745735</v>
      </c>
      <c r="K285" s="9">
        <v>9.311723643395478</v>
      </c>
      <c r="L285" s="9">
        <v>1.087</v>
      </c>
      <c r="N285" s="273">
        <f>INDEX(Table12[],MATCH(Table1324[[#This Row],[Site ID]],Table12[[#Data],[Site ID]],0),MATCH(Table11[[#Headers],[Area]],Table12[#Headers],0))</f>
        <v>6</v>
      </c>
    </row>
    <row r="286" spans="2:14" ht="14.5" x14ac:dyDescent="0.35">
      <c r="B286" t="str">
        <f>INDEX(Table12[Site Name],MATCH('2024'!C286,Table12[Site ID],0),1)</f>
        <v>Steele Close (C)</v>
      </c>
      <c r="C286" s="135" t="s">
        <v>173</v>
      </c>
      <c r="D286" t="str">
        <f>Table1324[[#This Row],[Site ID]]&amp;"-"&amp;Table1324[[#This Row],[Site Name]]</f>
        <v>SC(C)-Steele Close (C)</v>
      </c>
      <c r="E286" s="93" t="s">
        <v>1163</v>
      </c>
      <c r="F286" t="s">
        <v>21</v>
      </c>
      <c r="G286" s="109">
        <v>45413</v>
      </c>
      <c r="H286" s="109">
        <v>45448</v>
      </c>
      <c r="I286" s="9">
        <v>838.28333333332557</v>
      </c>
      <c r="J286" s="9">
        <v>17.890502415651198</v>
      </c>
      <c r="K286" s="9">
        <v>9.3374229726780786</v>
      </c>
      <c r="L286" s="9">
        <v>1.0900000000000001</v>
      </c>
      <c r="N286" s="273">
        <f>INDEX(Table12[],MATCH(Table1324[[#This Row],[Site ID]],Table12[[#Data],[Site ID]],0),MATCH(Table11[[#Headers],[Area]],Table12[#Headers],0))</f>
        <v>6</v>
      </c>
    </row>
    <row r="287" spans="2:14" ht="14.5" x14ac:dyDescent="0.35">
      <c r="B287" t="str">
        <f>INDEX(Table12[Site Name],MATCH('2024'!C287,Table12[Site ID],0),1)</f>
        <v>Medina Close</v>
      </c>
      <c r="C287" s="135" t="s">
        <v>127</v>
      </c>
      <c r="D287" t="str">
        <f>Table1324[[#This Row],[Site ID]]&amp;"-"&amp;Table1324[[#This Row],[Site Name]]</f>
        <v>MC-Medina Close</v>
      </c>
      <c r="E287" s="93" t="s">
        <v>1164</v>
      </c>
      <c r="F287" t="s">
        <v>21</v>
      </c>
      <c r="G287" s="109">
        <v>45413</v>
      </c>
      <c r="H287" s="109">
        <v>45448</v>
      </c>
      <c r="I287" s="9">
        <v>838.29999999987194</v>
      </c>
      <c r="J287" s="9">
        <v>16.987432899919092</v>
      </c>
      <c r="K287" s="9">
        <v>8.8660923277239529</v>
      </c>
      <c r="L287" s="9">
        <v>1.0349999999999999</v>
      </c>
      <c r="N287" s="273">
        <f>INDEX(Table12[],MATCH(Table1324[[#This Row],[Site ID]],Table12[[#Data],[Site ID]],0),MATCH(Table11[[#Headers],[Area]],Table12[#Headers],0))</f>
        <v>6</v>
      </c>
    </row>
    <row r="288" spans="2:14" ht="14.5" x14ac:dyDescent="0.35">
      <c r="B288" t="str">
        <f>INDEX(Table12[Site Name],MATCH('2024'!C288,Table12[Site ID],0),1)</f>
        <v>Porteous Crescent (A)</v>
      </c>
      <c r="C288" s="135" t="s">
        <v>154</v>
      </c>
      <c r="D288" t="str">
        <f>Table1324[[#This Row],[Site ID]]&amp;"-"&amp;Table1324[[#This Row],[Site Name]]</f>
        <v>PC(A)-Porteous Crescent (A)</v>
      </c>
      <c r="E288" s="93" t="s">
        <v>1165</v>
      </c>
      <c r="F288" t="s">
        <v>21</v>
      </c>
      <c r="G288" s="109">
        <v>45413</v>
      </c>
      <c r="H288" s="109">
        <v>45448</v>
      </c>
      <c r="I288" s="9">
        <v>838.24999999988358</v>
      </c>
      <c r="J288" s="9">
        <v>16.84072054876464</v>
      </c>
      <c r="K288" s="9">
        <v>8.789520119396995</v>
      </c>
      <c r="L288" s="9">
        <v>1.026</v>
      </c>
      <c r="M288" t="s">
        <v>991</v>
      </c>
      <c r="N288" s="273">
        <f>INDEX(Table12[],MATCH(Table1324[[#This Row],[Site ID]],Table12[[#Data],[Site ID]],0),MATCH(Table11[[#Headers],[Area]],Table12[#Headers],0))</f>
        <v>6</v>
      </c>
    </row>
    <row r="289" spans="2:15" ht="14.5" x14ac:dyDescent="0.35">
      <c r="B289" t="str">
        <f>INDEX(Table12[Site Name],MATCH('2024'!C289,Table12[Site ID],0),1)</f>
        <v>Nuffield Hospital</v>
      </c>
      <c r="C289" s="135" t="s">
        <v>133</v>
      </c>
      <c r="D289" t="str">
        <f>Table1324[[#This Row],[Site ID]]&amp;"-"&amp;Table1324[[#This Row],[Site Name]]</f>
        <v>NH-Nuffield Hospital</v>
      </c>
      <c r="E289" s="93" t="s">
        <v>1166</v>
      </c>
      <c r="F289" t="s">
        <v>21</v>
      </c>
      <c r="G289" s="109">
        <v>45413</v>
      </c>
      <c r="H289" s="109">
        <v>45448</v>
      </c>
      <c r="I289" s="9">
        <v>838.21666666661622</v>
      </c>
      <c r="J289" s="9">
        <v>16.956292525799839</v>
      </c>
      <c r="K289" s="9">
        <v>8.8498395228600408</v>
      </c>
      <c r="L289" s="9">
        <v>1.0329999999999999</v>
      </c>
      <c r="N289" s="273">
        <f>INDEX(Table12[],MATCH(Table1324[[#This Row],[Site ID]],Table12[[#Data],[Site ID]],0),MATCH(Table11[[#Headers],[Area]],Table12[#Headers],0))</f>
        <v>7</v>
      </c>
    </row>
    <row r="290" spans="2:15" ht="14.5" x14ac:dyDescent="0.35">
      <c r="B290" t="str">
        <f>INDEX(Table12[Site Name],MATCH('2024'!C290,Table12[Site ID],0),1)</f>
        <v>Ashdown Road</v>
      </c>
      <c r="C290" s="135" t="s">
        <v>30</v>
      </c>
      <c r="D290" t="str">
        <f>Table1324[[#This Row],[Site ID]]&amp;"-"&amp;Table1324[[#This Row],[Site Name]]</f>
        <v>AR-Ashdown Road</v>
      </c>
      <c r="E290" s="93" t="s">
        <v>1167</v>
      </c>
      <c r="F290" t="s">
        <v>21</v>
      </c>
      <c r="G290" s="109">
        <v>45413</v>
      </c>
      <c r="H290" s="109">
        <v>45448</v>
      </c>
      <c r="I290" s="9">
        <v>838.16666666680248</v>
      </c>
      <c r="J290" s="9">
        <v>6.0081057864376817</v>
      </c>
      <c r="K290" s="9">
        <v>3.1357545858234248</v>
      </c>
      <c r="L290" s="9">
        <v>0.36599999999999999</v>
      </c>
      <c r="N290" s="273">
        <f>INDEX(Table12[],MATCH(Table1324[[#This Row],[Site ID]],Table12[[#Data],[Site ID]],0),MATCH(Table11[[#Headers],[Area]],Table12[#Headers],0))</f>
        <v>7</v>
      </c>
    </row>
    <row r="291" spans="2:15" ht="14.5" x14ac:dyDescent="0.35">
      <c r="B291" t="str">
        <f>INDEX(Table12[Site Name],MATCH('2024'!C291,Table12[Site ID],0),1)</f>
        <v>Chestnut Close</v>
      </c>
      <c r="C291" s="135" t="s">
        <v>60</v>
      </c>
      <c r="D291" t="str">
        <f>Table1324[[#This Row],[Site ID]]&amp;"-"&amp;Table1324[[#This Row],[Site Name]]</f>
        <v>CC-Chestnut Close</v>
      </c>
      <c r="E291" s="93" t="s">
        <v>1168</v>
      </c>
      <c r="F291" t="s">
        <v>21</v>
      </c>
      <c r="G291" s="109">
        <v>45413</v>
      </c>
      <c r="H291" s="109">
        <v>45448</v>
      </c>
      <c r="I291" s="9">
        <v>838.14999999990687</v>
      </c>
      <c r="J291" s="9">
        <v>19.518524130527734</v>
      </c>
      <c r="K291" s="9">
        <v>10.187121153720112</v>
      </c>
      <c r="L291" s="9">
        <v>1.1890000000000001</v>
      </c>
      <c r="N291" s="273">
        <f>INDEX(Table12[],MATCH(Table1324[[#This Row],[Site ID]],Table12[[#Data],[Site ID]],0),MATCH(Table11[[#Headers],[Area]],Table12[#Headers],0))</f>
        <v>8</v>
      </c>
    </row>
    <row r="292" spans="2:15" ht="14.5" x14ac:dyDescent="0.35">
      <c r="B292" t="str">
        <f>INDEX(Table12[Site Name],MATCH('2024'!C292,Table12[Site ID],0),1)</f>
        <v>Sparrow Square</v>
      </c>
      <c r="C292" s="135" t="s">
        <v>188</v>
      </c>
      <c r="D292" t="str">
        <f>Table1324[[#This Row],[Site ID]]&amp;"-"&amp;Table1324[[#This Row],[Site Name]]</f>
        <v>SSQ-Sparrow Square</v>
      </c>
      <c r="E292" s="93" t="s">
        <v>1169</v>
      </c>
      <c r="F292" t="s">
        <v>21</v>
      </c>
      <c r="G292" s="109">
        <v>45413</v>
      </c>
      <c r="H292" s="109">
        <v>45448</v>
      </c>
      <c r="I292" s="9">
        <v>838.1333333333605</v>
      </c>
      <c r="J292" s="9">
        <v>17.253470808144524</v>
      </c>
      <c r="K292" s="9">
        <v>9.004943010513843</v>
      </c>
      <c r="L292" s="9">
        <v>1.0509999999999999</v>
      </c>
      <c r="N292" s="273">
        <f>INDEX(Table12[],MATCH(Table1324[[#This Row],[Site ID]],Table12[[#Data],[Site ID]],0),MATCH(Table11[[#Headers],[Area]],Table12[#Headers],0))</f>
        <v>8</v>
      </c>
    </row>
    <row r="293" spans="2:15" ht="14.5" x14ac:dyDescent="0.35">
      <c r="B293" t="str">
        <f>INDEX(Table12[Site Name],MATCH('2024'!C293,Table12[Site ID],0),1)</f>
        <v>Dove Dale</v>
      </c>
      <c r="C293" s="135" t="s">
        <v>76</v>
      </c>
      <c r="D293" t="str">
        <f>Table1324[[#This Row],[Site ID]]&amp;"-"&amp;Table1324[[#This Row],[Site Name]]</f>
        <v>DD (A)-Dove Dale</v>
      </c>
      <c r="E293" s="93">
        <v>2444413</v>
      </c>
      <c r="F293" t="s">
        <v>21</v>
      </c>
      <c r="G293" s="109">
        <v>45413</v>
      </c>
      <c r="H293" s="109">
        <v>45448</v>
      </c>
      <c r="I293" s="9">
        <v>838.14999999990687</v>
      </c>
      <c r="J293" s="9"/>
      <c r="K293" s="9">
        <v>2.7759690948741094</v>
      </c>
      <c r="L293" s="9">
        <v>0.32400000000000001</v>
      </c>
      <c r="M293" t="s">
        <v>1170</v>
      </c>
      <c r="N293" s="273">
        <f>INDEX(Table12[],MATCH(Table1324[[#This Row],[Site ID]],Table12[[#Data],[Site ID]],0),MATCH(Table11[[#Headers],[Area]],Table12[#Headers],0))</f>
        <v>8</v>
      </c>
      <c r="O293" t="s">
        <v>990</v>
      </c>
    </row>
    <row r="294" spans="2:15" ht="14.5" x14ac:dyDescent="0.35">
      <c r="B294" t="str">
        <f>INDEX(Table12[Site Name],MATCH('2024'!C294,Table12[Site ID],0),1)</f>
        <v>Passfield Avenue</v>
      </c>
      <c r="C294" s="135" t="s">
        <v>146</v>
      </c>
      <c r="D294" t="str">
        <f>Table1324[[#This Row],[Site ID]]&amp;"-"&amp;Table1324[[#This Row],[Site Name]]</f>
        <v>PA-Passfield Avenue</v>
      </c>
      <c r="E294" s="93" t="s">
        <v>1171</v>
      </c>
      <c r="F294" t="s">
        <v>21</v>
      </c>
      <c r="G294" s="109">
        <v>45413</v>
      </c>
      <c r="H294" s="109">
        <v>45448</v>
      </c>
      <c r="I294" s="9">
        <v>838.1166666666395</v>
      </c>
      <c r="J294" s="9">
        <v>21.21020701175323</v>
      </c>
      <c r="K294" s="9">
        <v>11.070045413232375</v>
      </c>
      <c r="L294" s="9">
        <v>1.292</v>
      </c>
      <c r="N294" s="273">
        <f>INDEX(Table12[],MATCH(Table1324[[#This Row],[Site ID]],Table12[[#Data],[Site ID]],0),MATCH(Table11[[#Headers],[Area]],Table12[#Headers],0))</f>
        <v>8</v>
      </c>
    </row>
    <row r="295" spans="2:15" ht="14.5" x14ac:dyDescent="0.35">
      <c r="B295" t="str">
        <f>INDEX(Table12[Site Name],MATCH('2024'!C295,Table12[Site ID],0),1)</f>
        <v>High Street Botley</v>
      </c>
      <c r="C295" s="135" t="s">
        <v>13</v>
      </c>
      <c r="D295" t="str">
        <f>Table1324[[#This Row],[Site ID]]&amp;"-"&amp;Table1324[[#This Row],[Site Name]]</f>
        <v>HSB-High Street Botley</v>
      </c>
      <c r="E295" s="93" t="s">
        <v>1172</v>
      </c>
      <c r="F295" t="s">
        <v>447</v>
      </c>
      <c r="G295" s="109">
        <v>45448</v>
      </c>
      <c r="H295" s="109">
        <v>45476</v>
      </c>
      <c r="I295" s="9">
        <v>672.50000000005821</v>
      </c>
      <c r="J295" s="9">
        <v>25.492511524161362</v>
      </c>
      <c r="K295" s="9">
        <v>13.305068645178164</v>
      </c>
      <c r="L295" s="9">
        <v>1.246</v>
      </c>
      <c r="N295" s="273">
        <f>INDEX(Table12[],MATCH(Table1324[[#This Row],[Site ID]],Table12[[#Data],[Site ID]],0),MATCH(Table11[[#Headers],[Area]],Table12[#Headers],0))</f>
        <v>1</v>
      </c>
    </row>
    <row r="296" spans="2:15" ht="14.5" x14ac:dyDescent="0.35">
      <c r="B296" t="str">
        <f>INDEX(Table12[Site Name],MATCH('2024'!C296,Table12[Site ID],0),1)</f>
        <v>High Street Botley 2 (A)</v>
      </c>
      <c r="C296" s="135" t="s">
        <v>24</v>
      </c>
      <c r="D296" t="str">
        <f>Table1324[[#This Row],[Site ID]]&amp;"-"&amp;Table1324[[#This Row],[Site Name]]</f>
        <v>HSB2A-High Street Botley 2 (A)</v>
      </c>
      <c r="E296" s="93" t="s">
        <v>1173</v>
      </c>
      <c r="F296" t="s">
        <v>447</v>
      </c>
      <c r="G296" s="109">
        <v>45448</v>
      </c>
      <c r="H296" s="109">
        <v>45476</v>
      </c>
      <c r="I296" s="9">
        <v>672.49999999988358</v>
      </c>
      <c r="J296" s="9">
        <v>21.277858736063163</v>
      </c>
      <c r="K296" s="9">
        <v>11.105354246379521</v>
      </c>
      <c r="L296" s="9">
        <v>1.04</v>
      </c>
      <c r="N296" s="273">
        <f>INDEX(Table12[],MATCH(Table1324[[#This Row],[Site ID]],Table12[[#Data],[Site ID]],0),MATCH(Table11[[#Headers],[Area]],Table12[#Headers],0))</f>
        <v>1</v>
      </c>
    </row>
    <row r="297" spans="2:15" ht="14.5" x14ac:dyDescent="0.35">
      <c r="B297" t="str">
        <f>INDEX(Table12[Site Name],MATCH('2024'!C297,Table12[Site ID],0),1)</f>
        <v>Kings Copse Avenue</v>
      </c>
      <c r="C297" s="135" t="s">
        <v>28</v>
      </c>
      <c r="D297" t="str">
        <f>Table1324[[#This Row],[Site ID]]&amp;"-"&amp;Table1324[[#This Row],[Site Name]]</f>
        <v>KCA-Kings Copse Avenue</v>
      </c>
      <c r="E297" s="93" t="s">
        <v>1174</v>
      </c>
      <c r="F297" t="s">
        <v>447</v>
      </c>
      <c r="G297" s="109">
        <v>45448</v>
      </c>
      <c r="H297" s="109">
        <v>45476</v>
      </c>
      <c r="I297" s="9">
        <v>672.51666666660458</v>
      </c>
      <c r="J297" s="9">
        <v>21.256872444303216</v>
      </c>
      <c r="K297" s="9">
        <v>11.094401066964101</v>
      </c>
      <c r="L297" s="9">
        <v>1.0389999999999999</v>
      </c>
      <c r="N297" s="273">
        <f>INDEX(Table12[],MATCH(Table1324[[#This Row],[Site ID]],Table12[[#Data],[Site ID]],0),MATCH(Table11[[#Headers],[Area]],Table12[#Headers],0))</f>
        <v>1</v>
      </c>
    </row>
    <row r="298" spans="2:15" ht="14.5" x14ac:dyDescent="0.35">
      <c r="B298" t="str">
        <f>INDEX(Table12[Site Name],MATCH('2024'!C298,Table12[Site ID],0),1)</f>
        <v>Grange Road</v>
      </c>
      <c r="C298" s="135" t="s">
        <v>32</v>
      </c>
      <c r="D298" t="str">
        <f>Table1324[[#This Row],[Site ID]]&amp;"-"&amp;Table1324[[#This Row],[Site Name]]</f>
        <v>GR-Grange Road</v>
      </c>
      <c r="E298" s="93" t="s">
        <v>1175</v>
      </c>
      <c r="F298" t="s">
        <v>447</v>
      </c>
      <c r="G298" s="109">
        <v>45448</v>
      </c>
      <c r="H298" s="109">
        <v>45476</v>
      </c>
      <c r="I298" s="9">
        <v>672.48333333333721</v>
      </c>
      <c r="J298" s="9">
        <v>22.628745198146046</v>
      </c>
      <c r="K298" s="9">
        <v>11.810409811140943</v>
      </c>
      <c r="L298" s="9">
        <v>1.1060000000000001</v>
      </c>
      <c r="N298" s="273">
        <f>INDEX(Table12[],MATCH(Table1324[[#This Row],[Site ID]],Table12[[#Data],[Site ID]],0),MATCH(Table11[[#Headers],[Area]],Table12[#Headers],0))</f>
        <v>1</v>
      </c>
    </row>
    <row r="299" spans="2:15" ht="14.5" x14ac:dyDescent="0.35">
      <c r="B299" t="str">
        <f>INDEX(Table12[Site Name],MATCH('2024'!C299,Table12[Site ID],0),1)</f>
        <v>Pavilion Road</v>
      </c>
      <c r="C299" s="135" t="s">
        <v>36</v>
      </c>
      <c r="D299" t="str">
        <f>Table1324[[#This Row],[Site ID]]&amp;"-"&amp;Table1324[[#This Row],[Site Name]]</f>
        <v>PAV-Pavilion Road</v>
      </c>
      <c r="E299" s="93" t="s">
        <v>1176</v>
      </c>
      <c r="F299" t="s">
        <v>447</v>
      </c>
      <c r="G299" s="109">
        <v>45448</v>
      </c>
      <c r="H299" s="109">
        <v>45476</v>
      </c>
      <c r="I299" s="9">
        <v>672.45000000006985</v>
      </c>
      <c r="J299" s="9">
        <v>9.3915993754172717</v>
      </c>
      <c r="K299" s="9">
        <v>4.9016698201551527</v>
      </c>
      <c r="L299" s="9">
        <v>0.45900000000000002</v>
      </c>
      <c r="N299" s="273">
        <f>INDEX(Table12[],MATCH(Table1324[[#This Row],[Site ID]],Table12[[#Data],[Site ID]],0),MATCH(Table11[[#Headers],[Area]],Table12[#Headers],0))</f>
        <v>1</v>
      </c>
    </row>
    <row r="300" spans="2:15" ht="14.5" x14ac:dyDescent="0.35">
      <c r="B300" t="str">
        <f>INDEX(Table12[Site Name],MATCH('2024'!C300,Table12[Site ID],0),1)</f>
        <v>Winchester Street Railway Bridge</v>
      </c>
      <c r="C300" s="135" t="s">
        <v>40</v>
      </c>
      <c r="D300" t="str">
        <f>Table1324[[#This Row],[Site ID]]&amp;"-"&amp;Table1324[[#This Row],[Site Name]]</f>
        <v>WSRB-Winchester Street Railway Bridge</v>
      </c>
      <c r="E300" s="93" t="s">
        <v>1177</v>
      </c>
      <c r="F300" t="s">
        <v>447</v>
      </c>
      <c r="G300" s="109">
        <v>45448</v>
      </c>
      <c r="H300" s="109">
        <v>45476</v>
      </c>
      <c r="I300" s="9">
        <v>672.50000000005821</v>
      </c>
      <c r="J300" s="9">
        <v>8.5520624535308585</v>
      </c>
      <c r="K300" s="9">
        <v>4.4634981490244563</v>
      </c>
      <c r="L300" s="9">
        <v>0.41799999999999998</v>
      </c>
      <c r="N300" s="273">
        <f>INDEX(Table12[],MATCH(Table1324[[#This Row],[Site ID]],Table12[[#Data],[Site ID]],0),MATCH(Table11[[#Headers],[Area]],Table12[#Headers],0))</f>
        <v>1</v>
      </c>
    </row>
    <row r="301" spans="2:15" ht="14.5" x14ac:dyDescent="0.35">
      <c r="B301" t="str">
        <f>INDEX(Table12[Site Name],MATCH('2024'!C301,Table12[Site ID],0),1)</f>
        <v>Upper Northam Close</v>
      </c>
      <c r="C301" s="135" t="s">
        <v>44</v>
      </c>
      <c r="D301" t="str">
        <f>Table1324[[#This Row],[Site ID]]&amp;"-"&amp;Table1324[[#This Row],[Site Name]]</f>
        <v>UNC-Upper Northam Close</v>
      </c>
      <c r="E301" s="93" t="s">
        <v>1178</v>
      </c>
      <c r="F301" t="s">
        <v>447</v>
      </c>
      <c r="G301" s="109">
        <v>45448</v>
      </c>
      <c r="H301" s="109">
        <v>45476</v>
      </c>
      <c r="I301" s="9">
        <v>672.49999999988358</v>
      </c>
      <c r="J301" s="9">
        <v>16.101610408924721</v>
      </c>
      <c r="K301" s="9">
        <v>8.4037632614429647</v>
      </c>
      <c r="L301" s="9">
        <v>0.78700000000000003</v>
      </c>
      <c r="N301" s="273">
        <f>INDEX(Table12[],MATCH(Table1324[[#This Row],[Site ID]],Table12[[#Data],[Site ID]],0),MATCH(Table11[[#Headers],[Area]],Table12[#Headers],0))</f>
        <v>1</v>
      </c>
    </row>
    <row r="302" spans="2:15" ht="14.5" x14ac:dyDescent="0.35">
      <c r="B302" t="str">
        <f>INDEX(Table12[Site Name],MATCH('2024'!C302,Table12[Site ID],0),1)</f>
        <v>Bridge Road</v>
      </c>
      <c r="C302" s="135" t="s">
        <v>34</v>
      </c>
      <c r="D302" t="str">
        <f>Table1324[[#This Row],[Site ID]]&amp;"-"&amp;Table1324[[#This Row],[Site Name]]</f>
        <v>BDG-Bridge Road</v>
      </c>
      <c r="E302" s="93" t="s">
        <v>1179</v>
      </c>
      <c r="F302" t="s">
        <v>447</v>
      </c>
      <c r="G302" s="109">
        <v>45448</v>
      </c>
      <c r="H302" s="109">
        <v>45476</v>
      </c>
      <c r="I302" s="9">
        <v>672.55000000004657</v>
      </c>
      <c r="J302" s="9">
        <v>18.248498996355885</v>
      </c>
      <c r="K302" s="9">
        <v>9.5242687872421108</v>
      </c>
      <c r="L302" s="9">
        <v>0.89200000000000002</v>
      </c>
      <c r="N302" s="273">
        <f>INDEX(Table12[],MATCH(Table1324[[#This Row],[Site ID]],Table12[[#Data],[Site ID]],0),MATCH(Table11[[#Headers],[Area]],Table12[#Headers],0))</f>
        <v>2</v>
      </c>
    </row>
    <row r="303" spans="2:15" ht="14.5" x14ac:dyDescent="0.35">
      <c r="B303" t="str">
        <f>INDEX(Table12[Site Name],MATCH('2024'!C303,Table12[Site ID],0),1)</f>
        <v>Bridge Road 2</v>
      </c>
      <c r="C303" s="135" t="s">
        <v>38</v>
      </c>
      <c r="D303" t="str">
        <f>Table1324[[#This Row],[Site ID]]&amp;"-"&amp;Table1324[[#This Row],[Site Name]]</f>
        <v>BDG2-Bridge Road 2</v>
      </c>
      <c r="E303" s="93" t="s">
        <v>1180</v>
      </c>
      <c r="F303" t="s">
        <v>447</v>
      </c>
      <c r="G303" s="109">
        <v>45448</v>
      </c>
      <c r="H303" s="109">
        <v>45476</v>
      </c>
      <c r="I303" s="9">
        <v>672.51666666660458</v>
      </c>
      <c r="J303" s="9">
        <v>34.452909717234476</v>
      </c>
      <c r="K303" s="9">
        <v>17.981685656176658</v>
      </c>
      <c r="L303" s="9">
        <v>1.6839999999999999</v>
      </c>
      <c r="N303" s="273">
        <f>INDEX(Table12[],MATCH(Table1324[[#This Row],[Site ID]],Table12[[#Data],[Site ID]],0),MATCH(Table11[[#Headers],[Area]],Table12[#Headers],0))</f>
        <v>2</v>
      </c>
    </row>
    <row r="304" spans="2:15" ht="14.5" x14ac:dyDescent="0.35">
      <c r="B304" t="str">
        <f>INDEX(Table12[Site Name],MATCH('2024'!C304,Table12[Site ID],0),1)</f>
        <v>Oakhill 2 (Bridge)</v>
      </c>
      <c r="C304" s="135" t="s">
        <v>54</v>
      </c>
      <c r="D304" t="str">
        <f>Table1324[[#This Row],[Site ID]]&amp;"-"&amp;Table1324[[#This Row],[Site Name]]</f>
        <v>OH2-Oakhill 2 (Bridge)</v>
      </c>
      <c r="E304" s="93" t="s">
        <v>1181</v>
      </c>
      <c r="F304" t="s">
        <v>447</v>
      </c>
      <c r="G304" s="109">
        <v>45448</v>
      </c>
      <c r="H304" s="109">
        <v>45476</v>
      </c>
      <c r="I304" s="9">
        <v>672.51666666660458</v>
      </c>
      <c r="J304" s="9">
        <v>43.864037074673824</v>
      </c>
      <c r="K304" s="9">
        <v>22.893547533754607</v>
      </c>
      <c r="L304" s="9">
        <v>2.1440000000000001</v>
      </c>
      <c r="N304" s="273">
        <f>INDEX(Table12[],MATCH(Table1324[[#This Row],[Site ID]],Table12[[#Data],[Site ID]],0),MATCH(Table11[[#Headers],[Area]],Table12[#Headers],0))</f>
        <v>2</v>
      </c>
    </row>
    <row r="305" spans="2:14" ht="14.5" x14ac:dyDescent="0.35">
      <c r="B305" t="str">
        <f>INDEX(Table12[Site Name],MATCH('2024'!C305,Table12[Site ID],0),1)</f>
        <v>Oakhill (Prov)</v>
      </c>
      <c r="C305" s="135" t="s">
        <v>58</v>
      </c>
      <c r="D305" t="str">
        <f>Table1324[[#This Row],[Site ID]]&amp;"-"&amp;Table1324[[#This Row],[Site Name]]</f>
        <v>OH-Oakhill (Prov)</v>
      </c>
      <c r="E305" s="93" t="s">
        <v>1182</v>
      </c>
      <c r="F305" t="s">
        <v>447</v>
      </c>
      <c r="G305" s="109">
        <v>45448</v>
      </c>
      <c r="H305" s="109">
        <v>45476</v>
      </c>
      <c r="I305" s="9">
        <v>672.51666666660458</v>
      </c>
      <c r="J305" s="9">
        <v>22.279821070111844</v>
      </c>
      <c r="K305" s="9">
        <v>11.628299097135619</v>
      </c>
      <c r="L305" s="9">
        <v>1.089</v>
      </c>
      <c r="N305" s="273">
        <f>INDEX(Table12[],MATCH(Table1324[[#This Row],[Site ID]],Table12[[#Data],[Site ID]],0),MATCH(Table11[[#Headers],[Area]],Table12[#Headers],0))</f>
        <v>2</v>
      </c>
    </row>
    <row r="306" spans="2:14" ht="14.5" x14ac:dyDescent="0.35">
      <c r="B306" t="str">
        <f>INDEX(Table12[Site Name],MATCH('2024'!C306,Table12[Site ID],0),1)</f>
        <v>Providence Hill 2</v>
      </c>
      <c r="C306" s="135" t="s">
        <v>62</v>
      </c>
      <c r="D306" t="str">
        <f>Table1324[[#This Row],[Site ID]]&amp;"-"&amp;Table1324[[#This Row],[Site Name]]</f>
        <v>PH2-Providence Hill 2</v>
      </c>
      <c r="E306" s="93" t="s">
        <v>1183</v>
      </c>
      <c r="F306" t="s">
        <v>447</v>
      </c>
      <c r="G306" s="109">
        <v>45448</v>
      </c>
      <c r="H306" s="109">
        <v>45476</v>
      </c>
      <c r="I306" s="9">
        <v>672.51666666660458</v>
      </c>
      <c r="J306" s="9">
        <v>31.302227949743912</v>
      </c>
      <c r="K306" s="9">
        <v>16.33727972324839</v>
      </c>
      <c r="L306" s="9">
        <v>1.53</v>
      </c>
      <c r="N306" s="273">
        <f>INDEX(Table12[],MATCH(Table1324[[#This Row],[Site ID]],Table12[[#Data],[Site ID]],0),MATCH(Table11[[#Headers],[Area]],Table12[#Headers],0))</f>
        <v>2</v>
      </c>
    </row>
    <row r="307" spans="2:14" ht="14.5" x14ac:dyDescent="0.35">
      <c r="B307" t="str">
        <f>INDEX(Table12[Site Name],MATCH('2024'!C307,Table12[Site ID],0),1)</f>
        <v>Providence Hill 1</v>
      </c>
      <c r="C307" s="135" t="s">
        <v>66</v>
      </c>
      <c r="D307" t="str">
        <f>Table1324[[#This Row],[Site ID]]&amp;"-"&amp;Table1324[[#This Row],[Site Name]]</f>
        <v>PH1-Providence Hill 1</v>
      </c>
      <c r="E307" s="93" t="s">
        <v>1184</v>
      </c>
      <c r="F307" t="s">
        <v>447</v>
      </c>
      <c r="G307" s="109">
        <v>45448</v>
      </c>
      <c r="H307" s="109">
        <v>45476</v>
      </c>
      <c r="I307" s="9">
        <v>672.5333333335002</v>
      </c>
      <c r="J307" s="9">
        <v>23.71136151863012</v>
      </c>
      <c r="K307" s="9">
        <v>12.375449644378978</v>
      </c>
      <c r="L307" s="9">
        <v>1.159</v>
      </c>
      <c r="N307" s="273">
        <f>INDEX(Table12[],MATCH(Table1324[[#This Row],[Site ID]],Table12[[#Data],[Site ID]],0),MATCH(Table11[[#Headers],[Area]],Table12[#Headers],0))</f>
        <v>2</v>
      </c>
    </row>
    <row r="308" spans="2:14" ht="14.5" x14ac:dyDescent="0.35">
      <c r="B308" t="str">
        <f>INDEX(Table12[Site Name],MATCH('2024'!C308,Table12[Site ID],0),1)</f>
        <v>Providence Hill 3</v>
      </c>
      <c r="C308" s="135" t="s">
        <v>70</v>
      </c>
      <c r="D308" t="str">
        <f>Table1324[[#This Row],[Site ID]]&amp;"-"&amp;Table1324[[#This Row],[Site Name]]</f>
        <v>PH3-Providence Hill 3</v>
      </c>
      <c r="E308" s="93" t="s">
        <v>1185</v>
      </c>
      <c r="F308" t="s">
        <v>447</v>
      </c>
      <c r="G308" s="109">
        <v>45448</v>
      </c>
      <c r="H308" s="109">
        <v>45476</v>
      </c>
      <c r="I308" s="9">
        <v>672.53333333332557</v>
      </c>
      <c r="J308" s="9">
        <v>19.762877676447491</v>
      </c>
      <c r="K308" s="9">
        <v>10.314654319649005</v>
      </c>
      <c r="L308" s="9">
        <v>0.96599999999999997</v>
      </c>
      <c r="N308" s="273">
        <f>INDEX(Table12[],MATCH(Table1324[[#This Row],[Site ID]],Table12[[#Data],[Site ID]],0),MATCH(Table11[[#Headers],[Area]],Table12[#Headers],0))</f>
        <v>2</v>
      </c>
    </row>
    <row r="309" spans="2:14" ht="14.5" x14ac:dyDescent="0.35">
      <c r="B309" t="str">
        <f>INDEX(Table12[Site Name],MATCH('2024'!C309,Table12[Site ID],0),1)</f>
        <v>Hamble Lane 2 (Tesco)</v>
      </c>
      <c r="C309" s="135" t="s">
        <v>74</v>
      </c>
      <c r="D309" t="str">
        <f>Table1324[[#This Row],[Site ID]]&amp;"-"&amp;Table1324[[#This Row],[Site Name]]</f>
        <v>HL2-Hamble Lane 2 (Tesco)</v>
      </c>
      <c r="E309" s="93" t="s">
        <v>1186</v>
      </c>
      <c r="F309" t="s">
        <v>447</v>
      </c>
      <c r="G309" s="109">
        <v>45448</v>
      </c>
      <c r="H309" s="109">
        <v>45476</v>
      </c>
      <c r="I309" s="9">
        <v>672.58333333331393</v>
      </c>
      <c r="J309" s="9">
        <v>35.963308635857807</v>
      </c>
      <c r="K309" s="9">
        <v>18.769994068819315</v>
      </c>
      <c r="L309" s="9">
        <v>1.758</v>
      </c>
      <c r="N309" s="273">
        <f>INDEX(Table12[],MATCH(Table1324[[#This Row],[Site ID]],Table12[[#Data],[Site ID]],0),MATCH(Table11[[#Headers],[Area]],Table12[#Headers],0))</f>
        <v>2</v>
      </c>
    </row>
    <row r="310" spans="2:14" ht="14.5" x14ac:dyDescent="0.35">
      <c r="B310" t="str">
        <f>INDEX(Table12[Site Name],MATCH('2024'!C310,Table12[Site ID],0),1)</f>
        <v>Hamble Lane (Woodlands)</v>
      </c>
      <c r="C310" s="135" t="s">
        <v>78</v>
      </c>
      <c r="D310" t="str">
        <f>Table1324[[#This Row],[Site ID]]&amp;"-"&amp;Table1324[[#This Row],[Site Name]]</f>
        <v>HL-Hamble Lane (Woodlands)</v>
      </c>
      <c r="E310" s="93" t="s">
        <v>1187</v>
      </c>
      <c r="F310" t="s">
        <v>447</v>
      </c>
      <c r="G310" s="109">
        <v>45448</v>
      </c>
      <c r="H310" s="109">
        <v>45476</v>
      </c>
      <c r="I310" s="9">
        <v>672.58333333331393</v>
      </c>
      <c r="J310" s="9">
        <v>26.369001610705752</v>
      </c>
      <c r="K310" s="9">
        <v>13.762526936694025</v>
      </c>
      <c r="L310" s="9">
        <v>1.2889999999999999</v>
      </c>
      <c r="N310" s="273">
        <f>INDEX(Table12[],MATCH(Table1324[[#This Row],[Site ID]],Table12[[#Data],[Site ID]],0),MATCH(Table11[[#Headers],[Area]],Table12[#Headers],0))</f>
        <v>2</v>
      </c>
    </row>
    <row r="311" spans="2:14" ht="14.5" x14ac:dyDescent="0.35">
      <c r="B311" t="str">
        <f>INDEX(Table12[Site Name],MATCH('2024'!C311,Table12[Site ID],0),1)</f>
        <v>Hamble Corner Fruit Farm</v>
      </c>
      <c r="C311" s="135" t="s">
        <v>82</v>
      </c>
      <c r="D311" t="str">
        <f>Table1324[[#This Row],[Site ID]]&amp;"-"&amp;Table1324[[#This Row],[Site Name]]</f>
        <v>HCF-Hamble Corner Fruit Farm</v>
      </c>
      <c r="E311" s="93" t="s">
        <v>1188</v>
      </c>
      <c r="F311" t="s">
        <v>447</v>
      </c>
      <c r="G311" s="109">
        <v>45448</v>
      </c>
      <c r="H311" s="109">
        <v>45476</v>
      </c>
      <c r="I311" s="9">
        <v>672.55000000004657</v>
      </c>
      <c r="J311" s="9">
        <v>28.94801130027307</v>
      </c>
      <c r="K311" s="9">
        <v>15.108565396802229</v>
      </c>
      <c r="L311" s="9">
        <v>1.415</v>
      </c>
      <c r="N311" s="273">
        <f>INDEX(Table12[],MATCH(Table1324[[#This Row],[Site ID]],Table12[[#Data],[Site ID]],0),MATCH(Table11[[#Headers],[Area]],Table12[#Headers],0))</f>
        <v>2</v>
      </c>
    </row>
    <row r="312" spans="2:14" ht="14.5" x14ac:dyDescent="0.35">
      <c r="B312" t="str">
        <f>INDEX(Table12[Site Name],MATCH('2024'!C312,Table12[Site ID],0),1)</f>
        <v>Hamble Lane 4</v>
      </c>
      <c r="C312" s="135" t="s">
        <v>86</v>
      </c>
      <c r="D312" t="str">
        <f>Table1324[[#This Row],[Site ID]]&amp;"-"&amp;Table1324[[#This Row],[Site Name]]</f>
        <v>HL4-Hamble Lane 4</v>
      </c>
      <c r="E312" s="93" t="s">
        <v>1189</v>
      </c>
      <c r="F312" t="s">
        <v>447</v>
      </c>
      <c r="G312" s="109">
        <v>45448</v>
      </c>
      <c r="H312" s="109">
        <v>45476</v>
      </c>
      <c r="I312" s="9">
        <v>672.55000000004657</v>
      </c>
      <c r="J312" s="9">
        <v>15.323010928554437</v>
      </c>
      <c r="K312" s="9">
        <v>7.9973961004981406</v>
      </c>
      <c r="L312" s="9">
        <v>0.749</v>
      </c>
      <c r="N312" s="273">
        <f>INDEX(Table12[],MATCH(Table1324[[#This Row],[Site ID]],Table12[[#Data],[Site ID]],0),MATCH(Table11[[#Headers],[Area]],Table12[#Headers],0))</f>
        <v>2</v>
      </c>
    </row>
    <row r="313" spans="2:14" ht="14.5" x14ac:dyDescent="0.35">
      <c r="B313" t="str">
        <f>INDEX(Table12[Site Name],MATCH('2024'!C313,Table12[Site ID],0),1)</f>
        <v>Hamble Primary School</v>
      </c>
      <c r="C313" s="135" t="s">
        <v>90</v>
      </c>
      <c r="D313" t="str">
        <f>Table1324[[#This Row],[Site ID]]&amp;"-"&amp;Table1324[[#This Row],[Site Name]]</f>
        <v>HPS-Hamble Primary School</v>
      </c>
      <c r="E313" s="93" t="s">
        <v>1190</v>
      </c>
      <c r="F313" t="s">
        <v>447</v>
      </c>
      <c r="G313" s="109">
        <v>45448</v>
      </c>
      <c r="H313" s="109">
        <v>45476</v>
      </c>
      <c r="I313" s="9">
        <v>672.58333333331393</v>
      </c>
      <c r="J313" s="9">
        <v>21.848016850452868</v>
      </c>
      <c r="K313" s="9">
        <v>11.402931550340746</v>
      </c>
      <c r="L313" s="9">
        <v>1.0680000000000001</v>
      </c>
      <c r="N313" s="273">
        <f>INDEX(Table12[],MATCH(Table1324[[#This Row],[Site ID]],Table12[[#Data],[Site ID]],0),MATCH(Table11[[#Headers],[Area]],Table12[#Headers],0))</f>
        <v>2</v>
      </c>
    </row>
    <row r="314" spans="2:14" ht="14.5" x14ac:dyDescent="0.35">
      <c r="B314" t="str">
        <f>INDEX(Table12[Site Name],MATCH('2024'!C314,Table12[Site ID],0),1)</f>
        <v>Hound Parish Office</v>
      </c>
      <c r="C314" s="135" t="s">
        <v>93</v>
      </c>
      <c r="D314" t="str">
        <f>Table1324[[#This Row],[Site ID]]&amp;"-"&amp;Table1324[[#This Row],[Site Name]]</f>
        <v>HPO-Hound Parish Office</v>
      </c>
      <c r="E314" s="93" t="s">
        <v>1191</v>
      </c>
      <c r="F314" t="s">
        <v>447</v>
      </c>
      <c r="G314" s="109">
        <v>45448</v>
      </c>
      <c r="H314" s="109">
        <v>45476</v>
      </c>
      <c r="I314" s="9">
        <v>672.56666666659294</v>
      </c>
      <c r="J314" s="9">
        <v>13.010939188185993</v>
      </c>
      <c r="K314" s="9">
        <v>6.7906780731659673</v>
      </c>
      <c r="L314" s="9">
        <v>0.63600000000000001</v>
      </c>
      <c r="N314" s="273">
        <f>INDEX(Table12[],MATCH(Table1324[[#This Row],[Site ID]],Table12[[#Data],[Site ID]],0),MATCH(Table11[[#Headers],[Area]],Table12[#Headers],0))</f>
        <v>2</v>
      </c>
    </row>
    <row r="315" spans="2:14" ht="14.5" x14ac:dyDescent="0.35">
      <c r="B315" t="str">
        <f>INDEX(Table12[Site Name],MATCH('2024'!C315,Table12[Site ID],0),1)</f>
        <v>Swaythling road</v>
      </c>
      <c r="C315" s="135" t="s">
        <v>97</v>
      </c>
      <c r="D315" t="str">
        <f>Table1324[[#This Row],[Site ID]]&amp;"-"&amp;Table1324[[#This Row],[Site Name]]</f>
        <v>SWA-Swaythling road</v>
      </c>
      <c r="E315" s="93" t="s">
        <v>1192</v>
      </c>
      <c r="F315" t="s">
        <v>447</v>
      </c>
      <c r="G315" s="109">
        <v>45448</v>
      </c>
      <c r="H315" s="109">
        <v>45476</v>
      </c>
      <c r="I315" s="9">
        <v>672.50000000005821</v>
      </c>
      <c r="J315" s="9">
        <v>19.947992565054037</v>
      </c>
      <c r="K315" s="9">
        <v>10.411269605978099</v>
      </c>
      <c r="L315" s="9">
        <v>0.97499999999999998</v>
      </c>
      <c r="N315" s="273">
        <f>INDEX(Table12[],MATCH(Table1324[[#This Row],[Site ID]],Table12[[#Data],[Site ID]],0),MATCH(Table11[[#Headers],[Area]],Table12[#Headers],0))</f>
        <v>3</v>
      </c>
    </row>
    <row r="316" spans="2:14" ht="14.5" x14ac:dyDescent="0.35">
      <c r="B316" t="str">
        <f>INDEX(Table12[Site Name],MATCH('2024'!C316,Table12[Site ID],0),1)</f>
        <v>Allington Lane</v>
      </c>
      <c r="C316" s="135" t="s">
        <v>26</v>
      </c>
      <c r="D316" t="str">
        <f>Table1324[[#This Row],[Site ID]]&amp;"-"&amp;Table1324[[#This Row],[Site Name]]</f>
        <v>AL-Allington Lane</v>
      </c>
      <c r="E316" s="93" t="s">
        <v>1193</v>
      </c>
      <c r="F316" t="s">
        <v>447</v>
      </c>
      <c r="G316" s="109">
        <v>45448</v>
      </c>
      <c r="H316" s="109">
        <v>45476</v>
      </c>
      <c r="I316" s="9">
        <v>672.53333333332557</v>
      </c>
      <c r="J316" s="9">
        <v>15.07788907613023</v>
      </c>
      <c r="K316" s="9">
        <v>7.8694619395251726</v>
      </c>
      <c r="L316" s="9">
        <v>0.73699999999999999</v>
      </c>
      <c r="N316" s="273">
        <f>INDEX(Table12[],MATCH(Table1324[[#This Row],[Site ID]],Table12[[#Data],[Site ID]],0),MATCH(Table11[[#Headers],[Area]],Table12[#Headers],0))</f>
        <v>3</v>
      </c>
    </row>
    <row r="317" spans="2:14" ht="14.5" x14ac:dyDescent="0.35">
      <c r="B317" t="str">
        <f>INDEX(Table12[Site Name],MATCH('2024'!C317,Table12[Site ID],0),1)</f>
        <v>Jukes Walk</v>
      </c>
      <c r="C317" s="135" t="s">
        <v>102</v>
      </c>
      <c r="D317" t="str">
        <f>Table1324[[#This Row],[Site ID]]&amp;"-"&amp;Table1324[[#This Row],[Site Name]]</f>
        <v>JW-Jukes Walk</v>
      </c>
      <c r="E317" s="93" t="s">
        <v>1194</v>
      </c>
      <c r="F317" t="s">
        <v>447</v>
      </c>
      <c r="G317" s="109">
        <v>45448</v>
      </c>
      <c r="H317" s="109">
        <v>45476</v>
      </c>
      <c r="I317" s="9">
        <v>672.51666666660458</v>
      </c>
      <c r="J317" s="9">
        <v>13.482462888157674</v>
      </c>
      <c r="K317" s="9">
        <v>7.0367760376605819</v>
      </c>
      <c r="L317" s="9">
        <v>0.65900000000000003</v>
      </c>
      <c r="N317" s="273">
        <f>INDEX(Table12[],MATCH(Table1324[[#This Row],[Site ID]],Table12[[#Data],[Site ID]],0),MATCH(Table11[[#Headers],[Area]],Table12[#Headers],0))</f>
        <v>3</v>
      </c>
    </row>
    <row r="318" spans="2:14" ht="14.5" x14ac:dyDescent="0.35">
      <c r="B318" t="str">
        <f>INDEX(Table12[Site Name],MATCH('2024'!C318,Table12[Site ID],0),1)</f>
        <v>Botley Road</v>
      </c>
      <c r="C318" s="135" t="s">
        <v>46</v>
      </c>
      <c r="D318" t="str">
        <f>Table1324[[#This Row],[Site ID]]&amp;"-"&amp;Table1324[[#This Row],[Site Name]]</f>
        <v>BOT-Botley Road</v>
      </c>
      <c r="E318" s="93" t="s">
        <v>1195</v>
      </c>
      <c r="F318" t="s">
        <v>447</v>
      </c>
      <c r="G318" s="109">
        <v>45448</v>
      </c>
      <c r="H318" s="109">
        <v>45476</v>
      </c>
      <c r="I318" s="9">
        <v>672.48333333333721</v>
      </c>
      <c r="J318" s="9">
        <v>24.899803712607358</v>
      </c>
      <c r="K318" s="9">
        <v>12.995722188208434</v>
      </c>
      <c r="L318" s="9">
        <v>1.2170000000000001</v>
      </c>
      <c r="N318" s="273">
        <f>INDEX(Table12[],MATCH(Table1324[[#This Row],[Site ID]],Table12[[#Data],[Site ID]],0),MATCH(Table11[[#Headers],[Area]],Table12[#Headers],0))</f>
        <v>4</v>
      </c>
    </row>
    <row r="319" spans="2:14" ht="14.5" x14ac:dyDescent="0.35">
      <c r="B319" t="str">
        <f>INDEX(Table12[Site Name],MATCH('2024'!C319,Table12[Site ID],0),1)</f>
        <v>Wyvern School</v>
      </c>
      <c r="C319" s="135" t="s">
        <v>107</v>
      </c>
      <c r="D319" t="str">
        <f>Table1324[[#This Row],[Site ID]]&amp;"-"&amp;Table1324[[#This Row],[Site Name]]</f>
        <v>WYV-Wyvern School</v>
      </c>
      <c r="E319" s="93" t="s">
        <v>1196</v>
      </c>
      <c r="F319" t="s">
        <v>447</v>
      </c>
      <c r="G319" s="109">
        <v>45448</v>
      </c>
      <c r="H319" s="109">
        <v>45476</v>
      </c>
      <c r="I319" s="9">
        <v>672.44999999989523</v>
      </c>
      <c r="J319" s="9">
        <v>23.243696929143333</v>
      </c>
      <c r="K319" s="9">
        <v>12.13136582940675</v>
      </c>
      <c r="L319" s="9">
        <v>1.1359999999999999</v>
      </c>
      <c r="N319" s="273">
        <f>INDEX(Table12[],MATCH(Table1324[[#This Row],[Site ID]],Table12[[#Data],[Site ID]],0),MATCH(Table11[[#Headers],[Area]],Table12[#Headers],0))</f>
        <v>4</v>
      </c>
    </row>
    <row r="320" spans="2:14" ht="14.5" x14ac:dyDescent="0.35">
      <c r="B320" t="str">
        <f>INDEX(Table12[Site Name],MATCH('2024'!C320,Table12[Site ID],0),1)</f>
        <v>Fair Oak Road/Sandy Lane</v>
      </c>
      <c r="C320" s="135" t="s">
        <v>84</v>
      </c>
      <c r="D320" t="str">
        <f>Table1324[[#This Row],[Site ID]]&amp;"-"&amp;Table1324[[#This Row],[Site Name]]</f>
        <v>FORSL-Fair Oak Road/Sandy Lane</v>
      </c>
      <c r="E320" s="93" t="s">
        <v>1197</v>
      </c>
      <c r="F320" t="s">
        <v>447</v>
      </c>
      <c r="G320" s="109">
        <v>45448</v>
      </c>
      <c r="H320" s="109">
        <v>45476</v>
      </c>
      <c r="I320" s="9">
        <v>672.39999999990687</v>
      </c>
      <c r="J320" s="9">
        <v>22.672474717433243</v>
      </c>
      <c r="K320" s="9">
        <v>11.833233151061192</v>
      </c>
      <c r="L320" s="9">
        <v>1.1080000000000001</v>
      </c>
      <c r="N320" s="273">
        <f>INDEX(Table12[],MATCH(Table1324[[#This Row],[Site ID]],Table12[[#Data],[Site ID]],0),MATCH(Table11[[#Headers],[Area]],Table12[#Headers],0))</f>
        <v>4</v>
      </c>
    </row>
    <row r="321" spans="2:14" ht="14.5" x14ac:dyDescent="0.35">
      <c r="B321" t="str">
        <f>INDEX(Table12[Site Name],MATCH('2024'!C321,Table12[Site ID],0),1)</f>
        <v>Fair Oak Road</v>
      </c>
      <c r="C321" s="135" t="s">
        <v>80</v>
      </c>
      <c r="D321" t="str">
        <f>Table1324[[#This Row],[Site ID]]&amp;"-"&amp;Table1324[[#This Row],[Site Name]]</f>
        <v>FOR-Fair Oak Road</v>
      </c>
      <c r="E321" s="93" t="s">
        <v>1198</v>
      </c>
      <c r="F321" t="s">
        <v>447</v>
      </c>
      <c r="G321" s="109">
        <v>45448</v>
      </c>
      <c r="H321" s="109">
        <v>45476</v>
      </c>
      <c r="I321" s="9">
        <v>672.39999999990687</v>
      </c>
      <c r="J321" s="9">
        <v>14.262378048782463</v>
      </c>
      <c r="K321" s="9">
        <v>7.4438298793227888</v>
      </c>
      <c r="L321" s="9">
        <v>0.69699999999999995</v>
      </c>
      <c r="N321" s="273">
        <f>INDEX(Table12[],MATCH(Table1324[[#This Row],[Site ID]],Table12[[#Data],[Site ID]],0),MATCH(Table11[[#Headers],[Area]],Table12[#Headers],0))</f>
        <v>4</v>
      </c>
    </row>
    <row r="322" spans="2:14" ht="14.5" x14ac:dyDescent="0.35">
      <c r="B322" t="str">
        <f>INDEX(Table12[Site Name],MATCH('2024'!C322,Table12[Site ID],0),1)</f>
        <v>Bishopstoke Road</v>
      </c>
      <c r="C322" s="135" t="s">
        <v>49</v>
      </c>
      <c r="D322" t="str">
        <f>Table1324[[#This Row],[Site ID]]&amp;"-"&amp;Table1324[[#This Row],[Site Name]]</f>
        <v>BR-Bishopstoke Road</v>
      </c>
      <c r="E322" s="93" t="s">
        <v>1199</v>
      </c>
      <c r="F322" t="s">
        <v>447</v>
      </c>
      <c r="G322" s="109">
        <v>45448</v>
      </c>
      <c r="H322" s="109">
        <v>45476</v>
      </c>
      <c r="I322" s="9">
        <v>672.40000000008149</v>
      </c>
      <c r="J322" s="9">
        <v>27.685792682923474</v>
      </c>
      <c r="K322" s="9">
        <v>14.449787412799308</v>
      </c>
      <c r="L322" s="9">
        <v>1.353</v>
      </c>
      <c r="N322" s="273">
        <f>INDEX(Table12[],MATCH(Table1324[[#This Row],[Site ID]],Table12[[#Data],[Site ID]],0),MATCH(Table11[[#Headers],[Area]],Table12[#Headers],0))</f>
        <v>5</v>
      </c>
    </row>
    <row r="323" spans="2:14" ht="14.5" x14ac:dyDescent="0.35">
      <c r="B323" t="str">
        <f>INDEX(Table12[Site Name],MATCH('2024'!C323,Table12[Site ID],0),1)</f>
        <v>Bishopstoke Road 2</v>
      </c>
      <c r="C323" s="135" t="s">
        <v>52</v>
      </c>
      <c r="D323" t="str">
        <f>Table1324[[#This Row],[Site ID]]&amp;"-"&amp;Table1324[[#This Row],[Site Name]]</f>
        <v>BR2-Bishopstoke Road 2</v>
      </c>
      <c r="E323" s="93" t="s">
        <v>1200</v>
      </c>
      <c r="F323" t="s">
        <v>447</v>
      </c>
      <c r="G323" s="109">
        <v>45448</v>
      </c>
      <c r="H323" s="109">
        <v>45476</v>
      </c>
      <c r="I323" s="9">
        <v>672.43333333334886</v>
      </c>
      <c r="J323" s="9">
        <v>23.551195657561546</v>
      </c>
      <c r="K323" s="9">
        <v>12.29185577116991</v>
      </c>
      <c r="L323" s="9">
        <v>1.151</v>
      </c>
      <c r="N323" s="273">
        <f>INDEX(Table12[],MATCH(Table1324[[#This Row],[Site ID]],Table12[[#Data],[Site ID]],0),MATCH(Table11[[#Headers],[Area]],Table12[#Headers],0))</f>
        <v>5</v>
      </c>
    </row>
    <row r="324" spans="2:14" ht="14.5" x14ac:dyDescent="0.35">
      <c r="B324" t="str">
        <f>INDEX(Table12[Site Name],MATCH('2024'!C324,Table12[Site ID],0),1)</f>
        <v>Twyford Road</v>
      </c>
      <c r="C324" s="135" t="s">
        <v>118</v>
      </c>
      <c r="D324" t="str">
        <f>Table1324[[#This Row],[Site ID]]&amp;"-"&amp;Table1324[[#This Row],[Site Name]]</f>
        <v>TWY-Twyford Road</v>
      </c>
      <c r="E324" s="93" t="s">
        <v>1201</v>
      </c>
      <c r="F324" t="s">
        <v>447</v>
      </c>
      <c r="G324" s="109">
        <v>45448</v>
      </c>
      <c r="H324" s="109">
        <v>45476</v>
      </c>
      <c r="I324" s="9">
        <v>672.46666666679084</v>
      </c>
      <c r="J324" s="9">
        <v>18.10753692871679</v>
      </c>
      <c r="K324" s="9">
        <v>9.4506977707290147</v>
      </c>
      <c r="L324" s="9">
        <v>0.88500000000000001</v>
      </c>
      <c r="N324" s="273">
        <f>INDEX(Table12[],MATCH(Table1324[[#This Row],[Site ID]],Table12[[#Data],[Site ID]],0),MATCH(Table11[[#Headers],[Area]],Table12[#Headers],0))</f>
        <v>5</v>
      </c>
    </row>
    <row r="325" spans="2:14" ht="14.5" x14ac:dyDescent="0.35">
      <c r="B325" t="str">
        <f>INDEX(Table12[Site Name],MATCH('2024'!C325,Table12[Site ID],0),1)</f>
        <v>Mill Street</v>
      </c>
      <c r="C325" s="135" t="s">
        <v>122</v>
      </c>
      <c r="D325" t="str">
        <f>Table1324[[#This Row],[Site ID]]&amp;"-"&amp;Table1324[[#This Row],[Site Name]]</f>
        <v>MS-Mill Street</v>
      </c>
      <c r="E325" s="93" t="s">
        <v>1202</v>
      </c>
      <c r="F325" t="s">
        <v>447</v>
      </c>
      <c r="G325" s="109">
        <v>45448</v>
      </c>
      <c r="H325" s="109">
        <v>45476</v>
      </c>
      <c r="I325" s="9">
        <v>672.46666666661622</v>
      </c>
      <c r="J325" s="9">
        <v>19.805757906217405</v>
      </c>
      <c r="K325" s="9">
        <v>10.337034397817018</v>
      </c>
      <c r="L325" s="9">
        <v>0.96799999999999997</v>
      </c>
      <c r="N325" s="273">
        <f>INDEX(Table12[],MATCH(Table1324[[#This Row],[Site ID]],Table12[[#Data],[Site ID]],0),MATCH(Table11[[#Headers],[Area]],Table12[#Headers],0))</f>
        <v>5</v>
      </c>
    </row>
    <row r="326" spans="2:14" ht="14.5" x14ac:dyDescent="0.35">
      <c r="B326" t="str">
        <f>INDEX(Table12[Site Name],MATCH('2024'!C326,Table12[Site ID],0),1)</f>
        <v>Campbell Road 4</v>
      </c>
      <c r="C326" s="135" t="s">
        <v>72</v>
      </c>
      <c r="D326" t="str">
        <f>Table1324[[#This Row],[Site ID]]&amp;"-"&amp;Table1324[[#This Row],[Site Name]]</f>
        <v>CR4-Campbell Road 4</v>
      </c>
      <c r="E326" s="93" t="s">
        <v>1203</v>
      </c>
      <c r="F326" t="s">
        <v>447</v>
      </c>
      <c r="G326" s="109">
        <v>45448</v>
      </c>
      <c r="H326" s="109">
        <v>45476</v>
      </c>
      <c r="I326" s="9">
        <v>672.51666666660458</v>
      </c>
      <c r="J326" s="9">
        <v>20.520349433721005</v>
      </c>
      <c r="K326" s="9">
        <v>10.709994485240609</v>
      </c>
      <c r="L326" s="9">
        <v>1.0029999999999999</v>
      </c>
      <c r="N326" s="273">
        <f>INDEX(Table12[],MATCH(Table1324[[#This Row],[Site ID]],Table12[[#Data],[Site ID]],0),MATCH(Table11[[#Headers],[Area]],Table12[#Headers],0))</f>
        <v>5</v>
      </c>
    </row>
    <row r="327" spans="2:14" ht="14.5" x14ac:dyDescent="0.35">
      <c r="B327" t="str">
        <f>INDEX(Table12[Site Name],MATCH('2024'!C327,Table12[Site ID],0),1)</f>
        <v>Campbell Road 3</v>
      </c>
      <c r="C327" s="135" t="s">
        <v>68</v>
      </c>
      <c r="D327" t="str">
        <f>Table1324[[#This Row],[Site ID]]&amp;"-"&amp;Table1324[[#This Row],[Site Name]]</f>
        <v>CR3-Campbell Road 3</v>
      </c>
      <c r="E327" s="93" t="s">
        <v>1204</v>
      </c>
      <c r="F327" t="s">
        <v>447</v>
      </c>
      <c r="G327" s="109">
        <v>45448</v>
      </c>
      <c r="H327" s="109">
        <v>45476</v>
      </c>
      <c r="I327" s="9">
        <v>672.53333333332557</v>
      </c>
      <c r="J327" s="9">
        <v>11.436282216494979</v>
      </c>
      <c r="K327" s="9">
        <v>5.9688320545380895</v>
      </c>
      <c r="L327" s="9">
        <v>0.55900000000000005</v>
      </c>
      <c r="N327" s="273">
        <f>INDEX(Table12[],MATCH(Table1324[[#This Row],[Site ID]],Table12[[#Data],[Site ID]],0),MATCH(Table11[[#Headers],[Area]],Table12[#Headers],0))</f>
        <v>5</v>
      </c>
    </row>
    <row r="328" spans="2:14" ht="14.5" x14ac:dyDescent="0.35">
      <c r="B328" t="str">
        <f>INDEX(Table12[Site Name],MATCH('2024'!C328,Table12[Site ID],0),1)</f>
        <v>Campbell Road</v>
      </c>
      <c r="C328" s="135" t="s">
        <v>64</v>
      </c>
      <c r="D328" t="str">
        <f>Table1324[[#This Row],[Site ID]]&amp;"-"&amp;Table1324[[#This Row],[Site Name]]</f>
        <v>CR-Campbell Road</v>
      </c>
      <c r="E328" s="93" t="s">
        <v>1205</v>
      </c>
      <c r="F328" t="s">
        <v>447</v>
      </c>
      <c r="G328" s="109">
        <v>45448</v>
      </c>
      <c r="H328" s="109">
        <v>45476</v>
      </c>
      <c r="I328" s="9">
        <v>672.55000000004657</v>
      </c>
      <c r="J328" s="9">
        <v>29.970909226077772</v>
      </c>
      <c r="K328" s="9">
        <v>15.642436965593827</v>
      </c>
      <c r="L328" s="9">
        <v>1.4650000000000001</v>
      </c>
      <c r="N328" s="273">
        <f>INDEX(Table12[],MATCH(Table1324[[#This Row],[Site ID]],Table12[[#Data],[Site ID]],0),MATCH(Table11[[#Headers],[Area]],Table12[#Headers],0))</f>
        <v>5</v>
      </c>
    </row>
    <row r="329" spans="2:14" ht="14.5" x14ac:dyDescent="0.35">
      <c r="B329" t="str">
        <f>INDEX(Table12[Site Name],MATCH('2024'!C329,Table12[Site ID],0),1)</f>
        <v>Southampton Road Analyser (A)</v>
      </c>
      <c r="C329" s="135" t="s">
        <v>135</v>
      </c>
      <c r="D329" t="str">
        <f>Table1324[[#This Row],[Site ID]]&amp;"-"&amp;Table1324[[#This Row],[Site Name]]</f>
        <v>SRAN(A)-Southampton Road Analyser (A)</v>
      </c>
      <c r="E329" s="93" t="s">
        <v>1206</v>
      </c>
      <c r="F329" t="s">
        <v>447</v>
      </c>
      <c r="G329" s="109">
        <v>45448</v>
      </c>
      <c r="H329" s="109">
        <v>45476</v>
      </c>
      <c r="I329" s="9">
        <v>672.53333333332557</v>
      </c>
      <c r="J329" s="9">
        <v>24.202364690721929</v>
      </c>
      <c r="K329" s="9">
        <v>12.631714347975954</v>
      </c>
      <c r="L329" s="9">
        <v>1.1830000000000001</v>
      </c>
      <c r="N329" s="273">
        <f>INDEX(Table12[],MATCH(Table1324[[#This Row],[Site ID]],Table12[[#Data],[Site ID]],0),MATCH(Table11[[#Headers],[Area]],Table12[#Headers],0))</f>
        <v>5</v>
      </c>
    </row>
    <row r="330" spans="2:14" ht="14.5" x14ac:dyDescent="0.35">
      <c r="B330" t="str">
        <f>INDEX(Table12[Site Name],MATCH('2024'!C330,Table12[Site ID],0),1)</f>
        <v>Southampton Road Analyser (B)</v>
      </c>
      <c r="C330" s="135" t="s">
        <v>138</v>
      </c>
      <c r="D330" t="str">
        <f>Table1324[[#This Row],[Site ID]]&amp;"-"&amp;Table1324[[#This Row],[Site Name]]</f>
        <v>SRAN(B)-Southampton Road Analyser (B)</v>
      </c>
      <c r="E330" s="93" t="s">
        <v>1207</v>
      </c>
      <c r="F330" t="s">
        <v>447</v>
      </c>
      <c r="G330" s="109">
        <v>45448</v>
      </c>
      <c r="H330" s="109">
        <v>45476</v>
      </c>
      <c r="I330" s="9">
        <v>672.53333333332557</v>
      </c>
      <c r="J330" s="9">
        <v>22.688438243457835</v>
      </c>
      <c r="K330" s="9">
        <v>11.841564845228515</v>
      </c>
      <c r="L330" s="9">
        <v>1.109</v>
      </c>
      <c r="N330" s="273">
        <f>INDEX(Table12[],MATCH(Table1324[[#This Row],[Site ID]],Table12[[#Data],[Site ID]],0),MATCH(Table11[[#Headers],[Area]],Table12[#Headers],0))</f>
        <v>5</v>
      </c>
    </row>
    <row r="331" spans="2:14" ht="14.5" x14ac:dyDescent="0.35">
      <c r="B331" t="str">
        <f>INDEX(Table12[Site Name],MATCH('2024'!C331,Table12[Site ID],0),1)</f>
        <v>Southampton Road Analyser (C)</v>
      </c>
      <c r="C331" s="135" t="s">
        <v>141</v>
      </c>
      <c r="D331" t="str">
        <f>Table1324[[#This Row],[Site ID]]&amp;"-"&amp;Table1324[[#This Row],[Site Name]]</f>
        <v>SRAN(C)-Southampton Road Analyser (C)</v>
      </c>
      <c r="E331" s="93" t="s">
        <v>1208</v>
      </c>
      <c r="F331" t="s">
        <v>447</v>
      </c>
      <c r="G331" s="109">
        <v>45448</v>
      </c>
      <c r="H331" s="109">
        <v>45476</v>
      </c>
      <c r="I331" s="9">
        <v>672.53333333332557</v>
      </c>
      <c r="J331" s="9">
        <v>22.913481363997096</v>
      </c>
      <c r="K331" s="9">
        <v>11.959019501042327</v>
      </c>
      <c r="L331" s="9">
        <v>1.1200000000000001</v>
      </c>
      <c r="N331" s="273">
        <f>INDEX(Table12[],MATCH(Table1324[[#This Row],[Site ID]],Table12[[#Data],[Site ID]],0),MATCH(Table11[[#Headers],[Area]],Table12[#Headers],0))</f>
        <v>5</v>
      </c>
    </row>
    <row r="332" spans="2:14" ht="14.5" x14ac:dyDescent="0.35">
      <c r="B332" t="str">
        <f>INDEX(Table12[Site Name],MATCH('2024'!C332,Table12[Site ID],0),1)</f>
        <v>Chestnut Avenue</v>
      </c>
      <c r="C332" s="135" t="s">
        <v>56</v>
      </c>
      <c r="D332" t="str">
        <f>Table1324[[#This Row],[Site ID]]&amp;"-"&amp;Table1324[[#This Row],[Site Name]]</f>
        <v>CA-Chestnut Avenue</v>
      </c>
      <c r="E332" s="93" t="s">
        <v>1209</v>
      </c>
      <c r="F332" t="s">
        <v>447</v>
      </c>
      <c r="G332" s="109">
        <v>45448</v>
      </c>
      <c r="H332" s="109">
        <v>45476</v>
      </c>
      <c r="I332" s="9">
        <v>672.50000000005821</v>
      </c>
      <c r="J332" s="9">
        <v>16.960908550184403</v>
      </c>
      <c r="K332" s="9">
        <v>8.8522487213906071</v>
      </c>
      <c r="L332" s="9">
        <v>0.82899999999999996</v>
      </c>
      <c r="N332" s="273">
        <f>INDEX(Table12[],MATCH(Table1324[[#This Row],[Site ID]],Table12[[#Data],[Site ID]],0),MATCH(Table11[[#Headers],[Area]],Table12[#Headers],0))</f>
        <v>5</v>
      </c>
    </row>
    <row r="333" spans="2:14" ht="14.5" x14ac:dyDescent="0.35">
      <c r="B333" t="str">
        <f>INDEX(Table12[Site Name],MATCH('2024'!C333,Table12[Site ID],0),1)</f>
        <v>Southampton Road 1</v>
      </c>
      <c r="C333" s="135" t="s">
        <v>149</v>
      </c>
      <c r="D333" t="str">
        <f>Table1324[[#This Row],[Site ID]]&amp;"-"&amp;Table1324[[#This Row],[Site Name]]</f>
        <v>SR1-Southampton Road 1</v>
      </c>
      <c r="E333" s="93" t="s">
        <v>1210</v>
      </c>
      <c r="F333" t="s">
        <v>447</v>
      </c>
      <c r="G333" s="109">
        <v>45448</v>
      </c>
      <c r="H333" s="109">
        <v>45476</v>
      </c>
      <c r="I333" s="9">
        <v>672.49999999988358</v>
      </c>
      <c r="J333" s="9">
        <v>34.535601486994821</v>
      </c>
      <c r="K333" s="9">
        <v>18.024844199892915</v>
      </c>
      <c r="L333" s="9">
        <v>1.6879999999999999</v>
      </c>
      <c r="N333" s="273">
        <f>INDEX(Table12[],MATCH(Table1324[[#This Row],[Site ID]],Table12[[#Data],[Site ID]],0),MATCH(Table11[[#Headers],[Area]],Table12[#Headers],0))</f>
        <v>5</v>
      </c>
    </row>
    <row r="334" spans="2:14" ht="14.5" x14ac:dyDescent="0.35">
      <c r="B334" t="str">
        <f>INDEX(Table12[Site Name],MATCH('2024'!C334,Table12[Site ID],0),1)</f>
        <v>Southampton Road 2</v>
      </c>
      <c r="C334" s="135" t="s">
        <v>152</v>
      </c>
      <c r="D334" t="str">
        <f>Table1324[[#This Row],[Site ID]]&amp;"-"&amp;Table1324[[#This Row],[Site Name]]</f>
        <v>SR2-Southampton Road 2</v>
      </c>
      <c r="E334" s="93" t="s">
        <v>1211</v>
      </c>
      <c r="F334" t="s">
        <v>447</v>
      </c>
      <c r="G334" s="109">
        <v>45448</v>
      </c>
      <c r="H334" s="109">
        <v>45476</v>
      </c>
      <c r="I334" s="9">
        <v>672.53333333332557</v>
      </c>
      <c r="J334" s="9">
        <v>27.475719171292941</v>
      </c>
      <c r="K334" s="9">
        <v>14.340145705267714</v>
      </c>
      <c r="L334" s="9">
        <v>1.343</v>
      </c>
      <c r="N334" s="273">
        <f>INDEX(Table12[],MATCH(Table1324[[#This Row],[Site ID]],Table12[[#Data],[Site ID]],0),MATCH(Table11[[#Headers],[Area]],Table12[#Headers],0))</f>
        <v>5</v>
      </c>
    </row>
    <row r="335" spans="2:14" ht="14.5" x14ac:dyDescent="0.35">
      <c r="B335" t="str">
        <f>INDEX(Table12[Site Name],MATCH('2024'!C335,Table12[Site ID],0),1)</f>
        <v>The Point (A)</v>
      </c>
      <c r="C335" s="135" t="s">
        <v>156</v>
      </c>
      <c r="D335" t="str">
        <f>Table1324[[#This Row],[Site ID]]&amp;"-"&amp;Table1324[[#This Row],[Site Name]]</f>
        <v>TP(A)-The Point (A)</v>
      </c>
      <c r="E335" s="93" t="s">
        <v>1212</v>
      </c>
      <c r="F335" t="s">
        <v>447</v>
      </c>
      <c r="G335" s="109">
        <v>45448</v>
      </c>
      <c r="H335" s="109">
        <v>45476</v>
      </c>
      <c r="I335" s="9">
        <v>672.58333333331393</v>
      </c>
      <c r="J335" s="9">
        <v>13.337927889976845</v>
      </c>
      <c r="K335" s="9">
        <v>6.9613402348522158</v>
      </c>
      <c r="L335" s="9">
        <v>0.65200000000000002</v>
      </c>
      <c r="N335" s="273">
        <f>INDEX(Table12[],MATCH(Table1324[[#This Row],[Site ID]],Table12[[#Data],[Site ID]],0),MATCH(Table11[[#Headers],[Area]],Table12[#Headers],0))</f>
        <v>6</v>
      </c>
    </row>
    <row r="336" spans="2:14" ht="14.5" x14ac:dyDescent="0.35">
      <c r="B336" t="str">
        <f>INDEX(Table12[Site Name],MATCH('2024'!C336,Table12[Site ID],0),1)</f>
        <v>The Point (B)</v>
      </c>
      <c r="C336" s="135" t="s">
        <v>159</v>
      </c>
      <c r="D336" t="str">
        <f>Table1324[[#This Row],[Site ID]]&amp;"-"&amp;Table1324[[#This Row],[Site Name]]</f>
        <v>TP(B)-The Point (B)</v>
      </c>
      <c r="E336" s="93" t="s">
        <v>1213</v>
      </c>
      <c r="F336" t="s">
        <v>447</v>
      </c>
      <c r="G336" s="109">
        <v>45448</v>
      </c>
      <c r="H336" s="109">
        <v>45476</v>
      </c>
      <c r="I336" s="9">
        <v>672.58333333331393</v>
      </c>
      <c r="J336" s="9">
        <v>14.749457068517337</v>
      </c>
      <c r="K336" s="9">
        <v>7.698046486700072</v>
      </c>
      <c r="L336" s="9">
        <v>0.72099999999999997</v>
      </c>
      <c r="N336" s="273">
        <f>INDEX(Table12[],MATCH(Table1324[[#This Row],[Site ID]],Table12[[#Data],[Site ID]],0),MATCH(Table11[[#Headers],[Area]],Table12[#Headers],0))</f>
        <v>6</v>
      </c>
    </row>
    <row r="337" spans="2:15" ht="14.5" x14ac:dyDescent="0.35">
      <c r="B337" t="str">
        <f>INDEX(Table12[Site Name],MATCH('2024'!C337,Table12[Site ID],0),1)</f>
        <v>The Point (C)</v>
      </c>
      <c r="C337" s="135" t="s">
        <v>162</v>
      </c>
      <c r="D337" t="str">
        <f>Table1324[[#This Row],[Site ID]]&amp;"-"&amp;Table1324[[#This Row],[Site Name]]</f>
        <v>TP(C)-The Point (C)</v>
      </c>
      <c r="E337" s="93" t="s">
        <v>1214</v>
      </c>
      <c r="F337" t="s">
        <v>447</v>
      </c>
      <c r="G337" s="109">
        <v>45448</v>
      </c>
      <c r="H337" s="109">
        <v>45476</v>
      </c>
      <c r="I337" s="9">
        <v>672.58333333331393</v>
      </c>
      <c r="J337" s="9">
        <v>12.744676496097506</v>
      </c>
      <c r="K337" s="9">
        <v>6.6517100710321015</v>
      </c>
      <c r="L337" s="9">
        <v>0.623</v>
      </c>
      <c r="N337" s="273">
        <f>INDEX(Table12[],MATCH(Table1324[[#This Row],[Site ID]],Table12[[#Data],[Site ID]],0),MATCH(Table11[[#Headers],[Area]],Table12[#Headers],0))</f>
        <v>6</v>
      </c>
    </row>
    <row r="338" spans="2:15" ht="14.5" x14ac:dyDescent="0.35">
      <c r="B338" t="str">
        <f>INDEX(Table12[Site Name],MATCH('2024'!C338,Table12[Site ID],0),1)</f>
        <v>Oxburgh Close</v>
      </c>
      <c r="C338" s="135" t="s">
        <v>143</v>
      </c>
      <c r="D338" t="str">
        <f>Table1324[[#This Row],[Site ID]]&amp;"-"&amp;Table1324[[#This Row],[Site Name]]</f>
        <v>OX-Oxburgh Close</v>
      </c>
      <c r="E338" s="93" t="s">
        <v>1215</v>
      </c>
      <c r="F338" t="s">
        <v>447</v>
      </c>
      <c r="G338" s="109">
        <v>45448</v>
      </c>
      <c r="H338" s="109">
        <v>45476</v>
      </c>
      <c r="I338" s="9">
        <v>672.58333333331393</v>
      </c>
      <c r="J338" s="9">
        <v>9.6556778590016403</v>
      </c>
      <c r="K338" s="9">
        <v>5.0394978387273701</v>
      </c>
      <c r="L338" s="9">
        <v>0.47199999999999998</v>
      </c>
      <c r="N338" s="273">
        <f>INDEX(Table12[],MATCH(Table1324[[#This Row],[Site ID]],Table12[[#Data],[Site ID]],0),MATCH(Table11[[#Headers],[Area]],Table12[#Headers],0))</f>
        <v>6</v>
      </c>
    </row>
    <row r="339" spans="2:15" ht="14.5" x14ac:dyDescent="0.35">
      <c r="B339" t="str">
        <f>INDEX(Table12[Site Name],MATCH('2024'!C339,Table12[Site ID],0),1)</f>
        <v>Hadleigh Gardens</v>
      </c>
      <c r="C339" s="135" t="s">
        <v>95</v>
      </c>
      <c r="D339" t="str">
        <f>Table1324[[#This Row],[Site ID]]&amp;"-"&amp;Table1324[[#This Row],[Site Name]]</f>
        <v>HG-Hadleigh Gardens</v>
      </c>
      <c r="E339" s="93" t="s">
        <v>1216</v>
      </c>
      <c r="F339" t="s">
        <v>447</v>
      </c>
      <c r="G339" s="109">
        <v>45448</v>
      </c>
      <c r="H339" s="109">
        <v>45476</v>
      </c>
      <c r="I339" s="9">
        <v>672.58333333331393</v>
      </c>
      <c r="J339" s="9">
        <v>9.1033403543553622</v>
      </c>
      <c r="K339" s="9">
        <v>4.7512214793086445</v>
      </c>
      <c r="L339" s="9">
        <v>0.44500000000000001</v>
      </c>
      <c r="N339" s="273">
        <f>INDEX(Table12[],MATCH(Table1324[[#This Row],[Site ID]],Table12[[#Data],[Site ID]],0),MATCH(Table11[[#Headers],[Area]],Table12[#Headers],0))</f>
        <v>6</v>
      </c>
    </row>
    <row r="340" spans="2:15" ht="14.5" x14ac:dyDescent="0.35">
      <c r="B340" t="str">
        <f>INDEX(Table12[Site Name],MATCH('2024'!C340,Table12[Site ID],0),1)</f>
        <v>Woodside Avenue</v>
      </c>
      <c r="C340" s="135" t="s">
        <v>175</v>
      </c>
      <c r="D340" t="str">
        <f>Table1324[[#This Row],[Site ID]]&amp;"-"&amp;Table1324[[#This Row],[Site Name]]</f>
        <v>WA-Woodside Avenue</v>
      </c>
      <c r="E340" s="93" t="s">
        <v>1217</v>
      </c>
      <c r="F340" t="s">
        <v>447</v>
      </c>
      <c r="G340" s="109">
        <v>45448</v>
      </c>
      <c r="H340" s="109">
        <v>45476</v>
      </c>
      <c r="I340" s="9">
        <v>672.56666666659294</v>
      </c>
      <c r="J340" s="9">
        <v>23.853388511674318</v>
      </c>
      <c r="K340" s="9">
        <v>12.449576467470939</v>
      </c>
      <c r="L340" s="9">
        <v>1.1659999999999999</v>
      </c>
      <c r="N340" s="273">
        <f>INDEX(Table12[],MATCH(Table1324[[#This Row],[Site ID]],Table12[[#Data],[Site ID]],0),MATCH(Table11[[#Headers],[Area]],Table12[#Headers],0))</f>
        <v>6</v>
      </c>
    </row>
    <row r="341" spans="2:15" ht="14.5" x14ac:dyDescent="0.35">
      <c r="B341" t="str">
        <f>INDEX(Table12[Site Name],MATCH('2024'!C341,Table12[Site ID],0),1)</f>
        <v>Belmont Road</v>
      </c>
      <c r="C341" s="135" t="s">
        <v>42</v>
      </c>
      <c r="D341" t="str">
        <f>Table1324[[#This Row],[Site ID]]&amp;"-"&amp;Table1324[[#This Row],[Site Name]]</f>
        <v>BEL-Belmont Road</v>
      </c>
      <c r="E341" s="93" t="s">
        <v>1218</v>
      </c>
      <c r="F341" t="s">
        <v>447</v>
      </c>
      <c r="G341" s="109">
        <v>45448</v>
      </c>
      <c r="H341" s="109">
        <v>45476</v>
      </c>
      <c r="I341" s="9">
        <v>672.58333333331393</v>
      </c>
      <c r="J341" s="9">
        <v>11.455888985256186</v>
      </c>
      <c r="K341" s="9">
        <v>5.9790652323884066</v>
      </c>
      <c r="L341" s="9">
        <v>0.56000000000000005</v>
      </c>
      <c r="N341" s="273">
        <f>INDEX(Table12[],MATCH(Table1324[[#This Row],[Site ID]],Table12[[#Data],[Site ID]],0),MATCH(Table11[[#Headers],[Area]],Table12[#Headers],0))</f>
        <v>6</v>
      </c>
    </row>
    <row r="342" spans="2:15" ht="14.5" x14ac:dyDescent="0.35">
      <c r="B342" t="str">
        <f>INDEX(Table12[Site Name],MATCH('2024'!C342,Table12[Site ID],0),1)</f>
        <v>Leigh Road/J13</v>
      </c>
      <c r="C342" s="135" t="s">
        <v>120</v>
      </c>
      <c r="D342" t="str">
        <f>Table1324[[#This Row],[Site ID]]&amp;"-"&amp;Table1324[[#This Row],[Site Name]]</f>
        <v>LR13-Leigh Road/J13</v>
      </c>
      <c r="E342" s="93" t="s">
        <v>1219</v>
      </c>
      <c r="F342" t="s">
        <v>447</v>
      </c>
      <c r="G342" s="109">
        <v>45448</v>
      </c>
      <c r="H342" s="109">
        <v>45476</v>
      </c>
      <c r="I342" s="9">
        <v>672.6166666665813</v>
      </c>
      <c r="J342" s="9">
        <v>27.145020194765195</v>
      </c>
      <c r="K342" s="9">
        <v>14.167547074512106</v>
      </c>
      <c r="L342" s="9">
        <v>1.327</v>
      </c>
      <c r="N342" s="273">
        <f>INDEX(Table12[],MATCH(Table1324[[#This Row],[Site ID]],Table12[[#Data],[Site ID]],0),MATCH(Table11[[#Headers],[Area]],Table12[#Headers],0))</f>
        <v>6</v>
      </c>
    </row>
    <row r="343" spans="2:15" ht="14.5" x14ac:dyDescent="0.35">
      <c r="B343" t="str">
        <f>INDEX(Table12[Site Name],MATCH('2024'!C343,Table12[Site ID],0),1)</f>
        <v>Steele Close (A)</v>
      </c>
      <c r="C343" s="135" t="s">
        <v>167</v>
      </c>
      <c r="D343" t="str">
        <f>Table1324[[#This Row],[Site ID]]&amp;"-"&amp;Table1324[[#This Row],[Site Name]]</f>
        <v>SC(A)-Steele Close (A)</v>
      </c>
      <c r="E343" s="93" t="s">
        <v>1220</v>
      </c>
      <c r="F343" t="s">
        <v>447</v>
      </c>
      <c r="G343" s="109">
        <v>45448</v>
      </c>
      <c r="H343" s="109">
        <v>45476</v>
      </c>
      <c r="I343" s="9">
        <v>672.61666666675592</v>
      </c>
      <c r="J343" s="9">
        <v>11.005290779788911</v>
      </c>
      <c r="K343" s="9">
        <v>5.7438887159649852</v>
      </c>
      <c r="L343" s="9">
        <v>0.53800000000000003</v>
      </c>
      <c r="N343" s="273">
        <f>INDEX(Table12[],MATCH(Table1324[[#This Row],[Site ID]],Table12[[#Data],[Site ID]],0),MATCH(Table11[[#Headers],[Area]],Table12[#Headers],0))</f>
        <v>6</v>
      </c>
    </row>
    <row r="344" spans="2:15" ht="14.5" x14ac:dyDescent="0.35">
      <c r="B344" t="str">
        <f>INDEX(Table12[Site Name],MATCH('2024'!C344,Table12[Site ID],0),1)</f>
        <v>Steele Close (B)</v>
      </c>
      <c r="C344" s="135" t="s">
        <v>170</v>
      </c>
      <c r="D344" t="str">
        <f>Table1324[[#This Row],[Site ID]]&amp;"-"&amp;Table1324[[#This Row],[Site Name]]</f>
        <v>SC(B)-Steele Close (B)</v>
      </c>
      <c r="E344" s="93" t="s">
        <v>1221</v>
      </c>
      <c r="F344" t="s">
        <v>447</v>
      </c>
      <c r="G344" s="109">
        <v>45448</v>
      </c>
      <c r="H344" s="109">
        <v>45476</v>
      </c>
      <c r="I344" s="9">
        <v>672.61666666675592</v>
      </c>
      <c r="J344" s="9">
        <v>11.659880565947358</v>
      </c>
      <c r="K344" s="9">
        <v>6.0855326544610433</v>
      </c>
      <c r="L344" s="9">
        <v>0.56999999999999995</v>
      </c>
      <c r="N344" s="273">
        <f>INDEX(Table12[],MATCH(Table1324[[#This Row],[Site ID]],Table12[[#Data],[Site ID]],0),MATCH(Table11[[#Headers],[Area]],Table12[#Headers],0))</f>
        <v>6</v>
      </c>
    </row>
    <row r="345" spans="2:15" ht="14.5" x14ac:dyDescent="0.35">
      <c r="B345" t="str">
        <f>INDEX(Table12[Site Name],MATCH('2024'!C345,Table12[Site ID],0),1)</f>
        <v>Steele Close (C)</v>
      </c>
      <c r="C345" s="135" t="s">
        <v>173</v>
      </c>
      <c r="D345" t="str">
        <f>Table1324[[#This Row],[Site ID]]&amp;"-"&amp;Table1324[[#This Row],[Site Name]]</f>
        <v>SC(C)-Steele Close (C)</v>
      </c>
      <c r="E345" s="93" t="s">
        <v>1222</v>
      </c>
      <c r="F345" t="s">
        <v>447</v>
      </c>
      <c r="G345" s="109">
        <v>45448</v>
      </c>
      <c r="H345" s="109">
        <v>45476</v>
      </c>
      <c r="I345" s="9">
        <v>672.6166666665813</v>
      </c>
      <c r="J345" s="9">
        <v>11.516689050228187</v>
      </c>
      <c r="K345" s="9">
        <v>6.0107980429165906</v>
      </c>
      <c r="L345" s="9">
        <v>0.56299999999999994</v>
      </c>
      <c r="N345" s="273">
        <f>INDEX(Table12[],MATCH(Table1324[[#This Row],[Site ID]],Table12[[#Data],[Site ID]],0),MATCH(Table11[[#Headers],[Area]],Table12[#Headers],0))</f>
        <v>6</v>
      </c>
    </row>
    <row r="346" spans="2:15" ht="14.5" x14ac:dyDescent="0.35">
      <c r="B346" t="str">
        <f>INDEX(Table12[Site Name],MATCH('2024'!C346,Table12[Site ID],0),1)</f>
        <v>Medina Close</v>
      </c>
      <c r="C346" s="135" t="s">
        <v>127</v>
      </c>
      <c r="D346" t="str">
        <f>Table1324[[#This Row],[Site ID]]&amp;"-"&amp;Table1324[[#This Row],[Site Name]]</f>
        <v>MC-Medina Close</v>
      </c>
      <c r="E346" s="93" t="s">
        <v>1223</v>
      </c>
      <c r="F346" t="s">
        <v>447</v>
      </c>
      <c r="G346" s="109">
        <v>45448</v>
      </c>
      <c r="H346" s="109">
        <v>45476</v>
      </c>
      <c r="I346" s="9">
        <v>672.58333333331393</v>
      </c>
      <c r="J346" s="9">
        <v>11.537716763722299</v>
      </c>
      <c r="K346" s="9">
        <v>6.0217728411911793</v>
      </c>
      <c r="L346" s="9">
        <v>0.56399999999999995</v>
      </c>
      <c r="N346" s="273">
        <f>INDEX(Table12[],MATCH(Table1324[[#This Row],[Site ID]],Table12[[#Data],[Site ID]],0),MATCH(Table11[[#Headers],[Area]],Table12[#Headers],0))</f>
        <v>6</v>
      </c>
    </row>
    <row r="347" spans="2:15" ht="14.5" x14ac:dyDescent="0.35">
      <c r="B347" t="str">
        <f>INDEX(Table12[Site Name],MATCH('2024'!C347,Table12[Site ID],0),1)</f>
        <v>Porteous Crescent (A)</v>
      </c>
      <c r="C347" s="135" t="s">
        <v>154</v>
      </c>
      <c r="D347" t="str">
        <f>Table1324[[#This Row],[Site ID]]&amp;"-"&amp;Table1324[[#This Row],[Site Name]]</f>
        <v>PC(A)-Porteous Crescent (A)</v>
      </c>
      <c r="E347" s="93" t="s">
        <v>1224</v>
      </c>
      <c r="F347" t="s">
        <v>447</v>
      </c>
      <c r="G347" s="109">
        <v>45448</v>
      </c>
      <c r="H347" s="109">
        <v>45476</v>
      </c>
      <c r="I347" s="9">
        <v>672.58333333331393</v>
      </c>
      <c r="J347" s="9">
        <v>10.780809812910732</v>
      </c>
      <c r="K347" s="9">
        <v>5.6267274597655179</v>
      </c>
      <c r="L347" s="9">
        <v>0.52700000000000002</v>
      </c>
      <c r="N347" s="273">
        <f>INDEX(Table12[],MATCH(Table1324[[#This Row],[Site ID]],Table12[[#Data],[Site ID]],0),MATCH(Table11[[#Headers],[Area]],Table12[#Headers],0))</f>
        <v>6</v>
      </c>
    </row>
    <row r="348" spans="2:15" ht="14.5" x14ac:dyDescent="0.35">
      <c r="B348" t="str">
        <f>INDEX(Table12[Site Name],MATCH('2024'!C348,Table12[Site ID],0),1)</f>
        <v>Nuffield Hospital</v>
      </c>
      <c r="C348" s="135" t="s">
        <v>133</v>
      </c>
      <c r="D348" t="str">
        <f>Table1324[[#This Row],[Site ID]]&amp;"-"&amp;Table1324[[#This Row],[Site Name]]</f>
        <v>NH-Nuffield Hospital</v>
      </c>
      <c r="E348" s="93" t="s">
        <v>1225</v>
      </c>
      <c r="F348" t="s">
        <v>447</v>
      </c>
      <c r="G348" s="109">
        <v>45448</v>
      </c>
      <c r="H348" s="109">
        <v>45476</v>
      </c>
      <c r="I348" s="9">
        <v>672.56666666676756</v>
      </c>
      <c r="J348" s="9">
        <v>10.924279129700498</v>
      </c>
      <c r="K348" s="9">
        <v>5.7016070614303223</v>
      </c>
      <c r="L348" s="9">
        <v>0.53400000000000003</v>
      </c>
      <c r="N348" s="273">
        <f>INDEX(Table12[],MATCH(Table1324[[#This Row],[Site ID]],Table12[[#Data],[Site ID]],0),MATCH(Table11[[#Headers],[Area]],Table12[#Headers],0))</f>
        <v>7</v>
      </c>
    </row>
    <row r="349" spans="2:15" ht="14.5" x14ac:dyDescent="0.35">
      <c r="B349" t="str">
        <f>INDEX(Table12[Site Name],MATCH('2024'!C349,Table12[Site ID],0),1)</f>
        <v>Ashdown Road</v>
      </c>
      <c r="C349" s="135" t="s">
        <v>30</v>
      </c>
      <c r="D349" t="str">
        <f>Table1324[[#This Row],[Site ID]]&amp;"-"&amp;Table1324[[#This Row],[Site Name]]</f>
        <v>AR-Ashdown Road</v>
      </c>
      <c r="E349" s="93" t="s">
        <v>1226</v>
      </c>
      <c r="F349" t="s">
        <v>447</v>
      </c>
      <c r="G349" s="109">
        <v>45448</v>
      </c>
      <c r="H349" s="109">
        <v>45476</v>
      </c>
      <c r="I349" s="9">
        <v>672.56666666659294</v>
      </c>
      <c r="J349" s="285"/>
      <c r="K349" s="9">
        <v>2.0073073549610094</v>
      </c>
      <c r="L349" s="9">
        <v>0.188</v>
      </c>
      <c r="M349" t="s">
        <v>1227</v>
      </c>
      <c r="N349" s="273">
        <f>INDEX(Table12[],MATCH(Table1324[[#This Row],[Site ID]],Table12[[#Data],[Site ID]],0),MATCH(Table11[[#Headers],[Area]],Table12[#Headers],0))</f>
        <v>7</v>
      </c>
      <c r="O349" t="s">
        <v>990</v>
      </c>
    </row>
    <row r="350" spans="2:15" ht="14.5" x14ac:dyDescent="0.35">
      <c r="B350" t="str">
        <f>INDEX(Table12[Site Name],MATCH('2024'!C350,Table12[Site ID],0),1)</f>
        <v>Chestnut Close</v>
      </c>
      <c r="C350" s="135" t="s">
        <v>60</v>
      </c>
      <c r="D350" t="str">
        <f>Table1324[[#This Row],[Site ID]]&amp;"-"&amp;Table1324[[#This Row],[Site Name]]</f>
        <v>CC-Chestnut Close</v>
      </c>
      <c r="E350" s="93" t="s">
        <v>1228</v>
      </c>
      <c r="F350" t="s">
        <v>447</v>
      </c>
      <c r="G350" s="109">
        <v>45448</v>
      </c>
      <c r="H350" s="109">
        <v>45476</v>
      </c>
      <c r="I350" s="9">
        <v>672.58333333348855</v>
      </c>
      <c r="J350" s="9">
        <v>20.784255730387969</v>
      </c>
      <c r="K350" s="9">
        <v>10.847732635901863</v>
      </c>
      <c r="L350" s="9">
        <v>1.016</v>
      </c>
      <c r="N350" s="273">
        <f>INDEX(Table12[],MATCH(Table1324[[#This Row],[Site ID]],Table12[[#Data],[Site ID]],0),MATCH(Table11[[#Headers],[Area]],Table12[#Headers],0))</f>
        <v>8</v>
      </c>
    </row>
    <row r="351" spans="2:15" ht="14.5" x14ac:dyDescent="0.35">
      <c r="B351" t="str">
        <f>INDEX(Table12[Site Name],MATCH('2024'!C351,Table12[Site ID],0),1)</f>
        <v>Sparrow Square</v>
      </c>
      <c r="C351" s="135" t="s">
        <v>188</v>
      </c>
      <c r="D351" t="str">
        <f>Table1324[[#This Row],[Site ID]]&amp;"-"&amp;Table1324[[#This Row],[Site Name]]</f>
        <v>SSQ-Sparrow Square</v>
      </c>
      <c r="E351" s="93" t="s">
        <v>1229</v>
      </c>
      <c r="F351" t="s">
        <v>447</v>
      </c>
      <c r="G351" s="109">
        <v>45448</v>
      </c>
      <c r="H351" s="109">
        <v>45476</v>
      </c>
      <c r="I351" s="9">
        <v>672.5999999998603</v>
      </c>
      <c r="J351" s="9">
        <v>16.835648230749854</v>
      </c>
      <c r="K351" s="9">
        <v>8.7868727717901116</v>
      </c>
      <c r="L351" s="9">
        <v>0.82299999999999995</v>
      </c>
      <c r="N351" s="273">
        <f>INDEX(Table12[],MATCH(Table1324[[#This Row],[Site ID]],Table12[[#Data],[Site ID]],0),MATCH(Table11[[#Headers],[Area]],Table12[#Headers],0))</f>
        <v>8</v>
      </c>
    </row>
    <row r="352" spans="2:15" ht="14.5" x14ac:dyDescent="0.35">
      <c r="B352" t="str">
        <f>INDEX(Table12[Site Name],MATCH('2024'!C352,Table12[Site ID],0),1)</f>
        <v>Dove Dale</v>
      </c>
      <c r="C352" s="135" t="s">
        <v>76</v>
      </c>
      <c r="D352" t="str">
        <f>Table1324[[#This Row],[Site ID]]&amp;"-"&amp;Table1324[[#This Row],[Site Name]]</f>
        <v>DD (A)-Dove Dale</v>
      </c>
      <c r="E352" s="93" t="s">
        <v>1230</v>
      </c>
      <c r="F352" t="s">
        <v>447</v>
      </c>
      <c r="G352" s="109">
        <v>45448</v>
      </c>
      <c r="H352" s="109">
        <v>45476</v>
      </c>
      <c r="I352" s="9">
        <v>672.60000000003492</v>
      </c>
      <c r="J352" s="9"/>
      <c r="K352" s="9">
        <v>13.014821274373471</v>
      </c>
      <c r="L352" s="9">
        <v>1.2190000000000001</v>
      </c>
      <c r="M352" t="s">
        <v>1231</v>
      </c>
      <c r="N352" s="273">
        <f>INDEX(Table12[],MATCH(Table1324[[#This Row],[Site ID]],Table12[[#Data],[Site ID]],0),MATCH(Table11[[#Headers],[Area]],Table12[#Headers],0))</f>
        <v>8</v>
      </c>
      <c r="O352" t="s">
        <v>990</v>
      </c>
    </row>
    <row r="353" spans="2:14" ht="14.5" x14ac:dyDescent="0.35">
      <c r="B353" t="str">
        <f>INDEX(Table12[Site Name],MATCH('2024'!C353,Table12[Site ID],0),1)</f>
        <v>Passfield Avenue</v>
      </c>
      <c r="C353" s="135" t="s">
        <v>146</v>
      </c>
      <c r="D353" t="str">
        <f>Table1324[[#This Row],[Site ID]]&amp;"-"&amp;Table1324[[#This Row],[Site Name]]</f>
        <v>PA-Passfield Avenue</v>
      </c>
      <c r="E353" s="93" t="s">
        <v>1232</v>
      </c>
      <c r="F353" t="s">
        <v>447</v>
      </c>
      <c r="G353" s="109">
        <v>45448</v>
      </c>
      <c r="H353" s="109">
        <v>45476</v>
      </c>
      <c r="I353" s="9">
        <v>672.68333333346527</v>
      </c>
      <c r="J353" s="9">
        <v>14.706356631398716</v>
      </c>
      <c r="K353" s="9">
        <v>7.6755514777655094</v>
      </c>
      <c r="L353" s="9">
        <v>0.71899999999999997</v>
      </c>
      <c r="N353" s="273">
        <f>INDEX(Table12[],MATCH(Table1324[[#This Row],[Site ID]],Table12[[#Data],[Site ID]],0),MATCH(Table11[[#Headers],[Area]],Table12[#Headers],0))</f>
        <v>8</v>
      </c>
    </row>
    <row r="354" spans="2:14" ht="14.5" x14ac:dyDescent="0.35">
      <c r="B354" t="str">
        <f>INDEX(Table12[Site Name],MATCH('2024'!C354,Table12[Site ID],0),1)</f>
        <v>High Street Botley</v>
      </c>
      <c r="C354" s="135" t="s">
        <v>13</v>
      </c>
      <c r="D354" t="str">
        <f>Table1324[[#This Row],[Site ID]]&amp;"-"&amp;Table1324[[#This Row],[Site Name]]</f>
        <v>HSB-High Street Botley</v>
      </c>
      <c r="E354" s="93" t="s">
        <v>1233</v>
      </c>
      <c r="F354" t="s">
        <v>448</v>
      </c>
      <c r="G354" s="109">
        <v>45476</v>
      </c>
      <c r="H354" s="109">
        <v>45504</v>
      </c>
      <c r="I354" s="9">
        <v>670.40000000002328</v>
      </c>
      <c r="J354" s="9">
        <v>29.636032219569376</v>
      </c>
      <c r="K354" s="9">
        <v>15.46765773463955</v>
      </c>
      <c r="L354" s="9">
        <v>1.444</v>
      </c>
      <c r="N354" s="273">
        <f>INDEX(Table12[],MATCH(Table1324[[#This Row],[Site ID]],Table12[[#Data],[Site ID]],0),MATCH(Table11[[#Headers],[Area]],Table12[#Headers],0))</f>
        <v>1</v>
      </c>
    </row>
    <row r="355" spans="2:14" ht="14.5" x14ac:dyDescent="0.35">
      <c r="B355" t="str">
        <f>INDEX(Table12[Site Name],MATCH('2024'!C355,Table12[Site ID],0),1)</f>
        <v>High Street Botley 2 (A)</v>
      </c>
      <c r="C355" s="135" t="s">
        <v>24</v>
      </c>
      <c r="D355" t="str">
        <f>Table1324[[#This Row],[Site ID]]&amp;"-"&amp;Table1324[[#This Row],[Site Name]]</f>
        <v>HSB2A-High Street Botley 2 (A)</v>
      </c>
      <c r="E355" s="93" t="s">
        <v>1234</v>
      </c>
      <c r="F355" t="s">
        <v>448</v>
      </c>
      <c r="G355" s="109">
        <v>45476</v>
      </c>
      <c r="H355" s="109">
        <v>45504</v>
      </c>
      <c r="I355" s="9">
        <v>670.40000000002328</v>
      </c>
      <c r="J355" s="9">
        <v>23.150584725536188</v>
      </c>
      <c r="K355" s="9">
        <v>12.082768645895714</v>
      </c>
      <c r="L355" s="9">
        <v>1.1279999999999999</v>
      </c>
      <c r="N355" s="273">
        <f>INDEX(Table12[],MATCH(Table1324[[#This Row],[Site ID]],Table12[[#Data],[Site ID]],0),MATCH(Table11[[#Headers],[Area]],Table12[#Headers],0))</f>
        <v>1</v>
      </c>
    </row>
    <row r="356" spans="2:14" ht="14.5" x14ac:dyDescent="0.35">
      <c r="B356" t="str">
        <f>INDEX(Table12[Site Name],MATCH('2024'!C356,Table12[Site ID],0),1)</f>
        <v>Kings Copse Avenue</v>
      </c>
      <c r="C356" s="135" t="s">
        <v>28</v>
      </c>
      <c r="D356" t="str">
        <f>Table1324[[#This Row],[Site ID]]&amp;"-"&amp;Table1324[[#This Row],[Site Name]]</f>
        <v>KCA-Kings Copse Avenue</v>
      </c>
      <c r="E356" s="93" t="s">
        <v>1235</v>
      </c>
      <c r="F356" t="s">
        <v>448</v>
      </c>
      <c r="G356" s="109">
        <v>45476</v>
      </c>
      <c r="H356" s="109">
        <v>45504</v>
      </c>
      <c r="I356" s="9">
        <v>670.41666666674428</v>
      </c>
      <c r="J356" s="9">
        <v>23.047393909257742</v>
      </c>
      <c r="K356" s="9">
        <v>12.028911226126171</v>
      </c>
      <c r="L356" s="9">
        <v>1.123</v>
      </c>
      <c r="N356" s="273">
        <f>INDEX(Table12[],MATCH(Table1324[[#This Row],[Site ID]],Table12[[#Data],[Site ID]],0),MATCH(Table11[[#Headers],[Area]],Table12[#Headers],0))</f>
        <v>1</v>
      </c>
    </row>
    <row r="357" spans="2:14" ht="14.5" x14ac:dyDescent="0.35">
      <c r="B357" t="str">
        <f>INDEX(Table12[Site Name],MATCH('2024'!C357,Table12[Site ID],0),1)</f>
        <v>Grange Road</v>
      </c>
      <c r="C357" s="135" t="s">
        <v>32</v>
      </c>
      <c r="D357" t="str">
        <f>Table1324[[#This Row],[Site ID]]&amp;"-"&amp;Table1324[[#This Row],[Site Name]]</f>
        <v>GR-Grange Road</v>
      </c>
      <c r="E357" s="93" t="s">
        <v>1236</v>
      </c>
      <c r="F357" t="s">
        <v>448</v>
      </c>
      <c r="G357" s="109">
        <v>45476</v>
      </c>
      <c r="H357" s="109">
        <v>45504</v>
      </c>
      <c r="I357" s="9">
        <v>670.43333333346527</v>
      </c>
      <c r="J357" s="9">
        <v>21.815468105201294</v>
      </c>
      <c r="K357" s="9">
        <v>11.38594368747458</v>
      </c>
      <c r="L357" s="9">
        <v>1.0629999999999999</v>
      </c>
      <c r="N357" s="273">
        <f>INDEX(Table12[],MATCH(Table1324[[#This Row],[Site ID]],Table12[[#Data],[Site ID]],0),MATCH(Table11[[#Headers],[Area]],Table12[#Headers],0))</f>
        <v>1</v>
      </c>
    </row>
    <row r="358" spans="2:14" ht="14.5" x14ac:dyDescent="0.35">
      <c r="B358" t="str">
        <f>INDEX(Table12[Site Name],MATCH('2024'!C358,Table12[Site ID],0),1)</f>
        <v>Pavilion Road</v>
      </c>
      <c r="C358" s="135" t="s">
        <v>36</v>
      </c>
      <c r="D358" t="str">
        <f>Table1324[[#This Row],[Site ID]]&amp;"-"&amp;Table1324[[#This Row],[Site Name]]</f>
        <v>PAV-Pavilion Road</v>
      </c>
      <c r="E358" s="93" t="s">
        <v>1237</v>
      </c>
      <c r="F358" t="s">
        <v>448</v>
      </c>
      <c r="G358" s="109">
        <v>45476</v>
      </c>
      <c r="H358" s="109">
        <v>45504</v>
      </c>
      <c r="I358" s="9">
        <v>670.45000000001164</v>
      </c>
      <c r="J358" s="9">
        <v>13.195670072339245</v>
      </c>
      <c r="K358" s="9">
        <v>6.8870929396342619</v>
      </c>
      <c r="L358" s="9">
        <v>0.64300000000000002</v>
      </c>
      <c r="N358" s="273">
        <f>INDEX(Table12[],MATCH(Table1324[[#This Row],[Site ID]],Table12[[#Data],[Site ID]],0),MATCH(Table11[[#Headers],[Area]],Table12[#Headers],0))</f>
        <v>1</v>
      </c>
    </row>
    <row r="359" spans="2:14" ht="14.5" x14ac:dyDescent="0.35">
      <c r="B359" t="str">
        <f>INDEX(Table12[Site Name],MATCH('2024'!C359,Table12[Site ID],0),1)</f>
        <v>Winchester Street Railway Bridge</v>
      </c>
      <c r="C359" s="135" t="s">
        <v>40</v>
      </c>
      <c r="D359" t="str">
        <f>Table1324[[#This Row],[Site ID]]&amp;"-"&amp;Table1324[[#This Row],[Site Name]]</f>
        <v>WSRB-Winchester Street Railway Bridge</v>
      </c>
      <c r="E359" s="93" t="s">
        <v>1238</v>
      </c>
      <c r="F359" t="s">
        <v>448</v>
      </c>
      <c r="G359" s="109">
        <v>45476</v>
      </c>
      <c r="H359" s="109">
        <v>45504</v>
      </c>
      <c r="I359" s="9">
        <v>670.40000000002328</v>
      </c>
      <c r="J359" s="9">
        <v>10.815920346061677</v>
      </c>
      <c r="K359" s="9">
        <v>5.6450523726835478</v>
      </c>
      <c r="L359" s="9">
        <v>0.52700000000000002</v>
      </c>
      <c r="N359" s="273">
        <f>INDEX(Table12[],MATCH(Table1324[[#This Row],[Site ID]],Table12[[#Data],[Site ID]],0),MATCH(Table11[[#Headers],[Area]],Table12[#Headers],0))</f>
        <v>1</v>
      </c>
    </row>
    <row r="360" spans="2:14" ht="14.5" x14ac:dyDescent="0.35">
      <c r="B360" t="str">
        <f>INDEX(Table12[Site Name],MATCH('2024'!C360,Table12[Site ID],0),1)</f>
        <v>Upper Northam Close</v>
      </c>
      <c r="C360" s="135" t="s">
        <v>44</v>
      </c>
      <c r="D360" t="str">
        <f>Table1324[[#This Row],[Site ID]]&amp;"-"&amp;Table1324[[#This Row],[Site Name]]</f>
        <v>UNC-Upper Northam Close</v>
      </c>
      <c r="E360" s="93" t="s">
        <v>1239</v>
      </c>
      <c r="F360" t="s">
        <v>448</v>
      </c>
      <c r="G360" s="109">
        <v>45476</v>
      </c>
      <c r="H360" s="109">
        <v>45504</v>
      </c>
      <c r="I360" s="9">
        <v>670.43333333329065</v>
      </c>
      <c r="J360" s="9">
        <v>16.397515537215781</v>
      </c>
      <c r="K360" s="9">
        <v>8.5582022636825581</v>
      </c>
      <c r="L360" s="9">
        <v>0.79900000000000004</v>
      </c>
      <c r="N360" s="273">
        <f>INDEX(Table12[],MATCH(Table1324[[#This Row],[Site ID]],Table12[[#Data],[Site ID]],0),MATCH(Table11[[#Headers],[Area]],Table12[#Headers],0))</f>
        <v>1</v>
      </c>
    </row>
    <row r="361" spans="2:14" ht="14.5" x14ac:dyDescent="0.35">
      <c r="B361" t="str">
        <f>INDEX(Table12[Site Name],MATCH('2024'!C361,Table12[Site ID],0),1)</f>
        <v>Bridge Road</v>
      </c>
      <c r="C361" s="135" t="s">
        <v>34</v>
      </c>
      <c r="D361" t="str">
        <f>Table1324[[#This Row],[Site ID]]&amp;"-"&amp;Table1324[[#This Row],[Site Name]]</f>
        <v>BDG-Bridge Road</v>
      </c>
      <c r="E361" s="93" t="s">
        <v>1240</v>
      </c>
      <c r="F361" t="s">
        <v>448</v>
      </c>
      <c r="G361" s="109">
        <v>45476</v>
      </c>
      <c r="H361" s="109">
        <v>45504</v>
      </c>
      <c r="I361" s="9">
        <v>670.39999999984866</v>
      </c>
      <c r="J361" s="9">
        <v>19.558960322200118</v>
      </c>
      <c r="K361" s="9">
        <v>10.208225637891502</v>
      </c>
      <c r="L361" s="9">
        <v>0.95299999999999996</v>
      </c>
      <c r="N361" s="273">
        <f>INDEX(Table12[],MATCH(Table1324[[#This Row],[Site ID]],Table12[[#Data],[Site ID]],0),MATCH(Table11[[#Headers],[Area]],Table12[#Headers],0))</f>
        <v>2</v>
      </c>
    </row>
    <row r="362" spans="2:14" ht="14.5" x14ac:dyDescent="0.35">
      <c r="B362" t="str">
        <f>INDEX(Table12[Site Name],MATCH('2024'!C362,Table12[Site ID],0),1)</f>
        <v>Bridge Road 2</v>
      </c>
      <c r="C362" s="135" t="s">
        <v>38</v>
      </c>
      <c r="D362" t="str">
        <f>Table1324[[#This Row],[Site ID]]&amp;"-"&amp;Table1324[[#This Row],[Site Name]]</f>
        <v>BDG2-Bridge Road 2</v>
      </c>
      <c r="E362" s="93" t="s">
        <v>1241</v>
      </c>
      <c r="F362" t="s">
        <v>448</v>
      </c>
      <c r="G362" s="109">
        <v>45476</v>
      </c>
      <c r="H362" s="109">
        <v>45504</v>
      </c>
      <c r="I362" s="9">
        <v>670.43333333329065</v>
      </c>
      <c r="J362" s="9">
        <v>34.395789787701688</v>
      </c>
      <c r="K362" s="9">
        <v>17.951873584395454</v>
      </c>
      <c r="L362" s="9">
        <v>1.6759999999999999</v>
      </c>
      <c r="N362" s="273">
        <f>INDEX(Table12[],MATCH(Table1324[[#This Row],[Site ID]],Table12[[#Data],[Site ID]],0),MATCH(Table11[[#Headers],[Area]],Table12[#Headers],0))</f>
        <v>2</v>
      </c>
    </row>
    <row r="363" spans="2:14" ht="14.5" x14ac:dyDescent="0.35">
      <c r="B363" t="str">
        <f>INDEX(Table12[Site Name],MATCH('2024'!C363,Table12[Site ID],0),1)</f>
        <v>Oakhill 2 (Bridge)</v>
      </c>
      <c r="C363" s="135" t="s">
        <v>54</v>
      </c>
      <c r="D363" t="str">
        <f>Table1324[[#This Row],[Site ID]]&amp;"-"&amp;Table1324[[#This Row],[Site Name]]</f>
        <v>OH2-Oakhill 2 (Bridge)</v>
      </c>
      <c r="E363" s="93" t="s">
        <v>1242</v>
      </c>
      <c r="F363" t="s">
        <v>448</v>
      </c>
      <c r="G363" s="109">
        <v>45476</v>
      </c>
      <c r="H363" s="109">
        <v>45504</v>
      </c>
      <c r="I363" s="9">
        <v>670.41666666674428</v>
      </c>
      <c r="J363" s="9">
        <v>42.749529397136136</v>
      </c>
      <c r="K363" s="9">
        <v>22.311862942137861</v>
      </c>
      <c r="L363" s="9">
        <v>2.0830000000000002</v>
      </c>
      <c r="N363" s="273">
        <f>INDEX(Table12[],MATCH(Table1324[[#This Row],[Site ID]],Table12[[#Data],[Site ID]],0),MATCH(Table11[[#Headers],[Area]],Table12[#Headers],0))</f>
        <v>2</v>
      </c>
    </row>
    <row r="364" spans="2:14" ht="14.5" x14ac:dyDescent="0.35">
      <c r="B364" t="str">
        <f>INDEX(Table12[Site Name],MATCH('2024'!C364,Table12[Site ID],0),1)</f>
        <v>Providence Hill 2</v>
      </c>
      <c r="C364" s="135" t="s">
        <v>62</v>
      </c>
      <c r="D364" t="str">
        <f>Table1324[[#This Row],[Site ID]]&amp;"-"&amp;Table1324[[#This Row],[Site Name]]</f>
        <v>PH2-Providence Hill 2</v>
      </c>
      <c r="E364" s="93" t="s">
        <v>1243</v>
      </c>
      <c r="F364" t="s">
        <v>448</v>
      </c>
      <c r="G364" s="109">
        <v>45476</v>
      </c>
      <c r="H364" s="109">
        <v>45504</v>
      </c>
      <c r="I364" s="9">
        <v>670.45000000001164</v>
      </c>
      <c r="J364" s="9">
        <v>36.693402938324368</v>
      </c>
      <c r="K364" s="9">
        <v>19.151045374908335</v>
      </c>
      <c r="L364" s="9">
        <v>1.788</v>
      </c>
      <c r="N364" s="273">
        <f>INDEX(Table12[],MATCH(Table1324[[#This Row],[Site ID]],Table12[[#Data],[Site ID]],0),MATCH(Table11[[#Headers],[Area]],Table12[#Headers],0))</f>
        <v>2</v>
      </c>
    </row>
    <row r="365" spans="2:14" ht="14.5" x14ac:dyDescent="0.35">
      <c r="B365" t="str">
        <f>INDEX(Table12[Site Name],MATCH('2024'!C365,Table12[Site ID],0),1)</f>
        <v>Providence Hill 1</v>
      </c>
      <c r="C365" s="135" t="s">
        <v>66</v>
      </c>
      <c r="D365" t="str">
        <f>Table1324[[#This Row],[Site ID]]&amp;"-"&amp;Table1324[[#This Row],[Site Name]]</f>
        <v>PH1-Providence Hill 1</v>
      </c>
      <c r="E365" s="93" t="s">
        <v>1244</v>
      </c>
      <c r="F365" t="s">
        <v>448</v>
      </c>
      <c r="G365" s="109">
        <v>45476</v>
      </c>
      <c r="H365" s="109">
        <v>45504</v>
      </c>
      <c r="I365" s="9">
        <v>670.44999999983702</v>
      </c>
      <c r="J365" s="9">
        <v>26.083509583122158</v>
      </c>
      <c r="K365" s="9">
        <v>13.613522746932233</v>
      </c>
      <c r="L365" s="9">
        <v>1.2709999999999999</v>
      </c>
      <c r="N365" s="273">
        <f>INDEX(Table12[],MATCH(Table1324[[#This Row],[Site ID]],Table12[[#Data],[Site ID]],0),MATCH(Table11[[#Headers],[Area]],Table12[#Headers],0))</f>
        <v>2</v>
      </c>
    </row>
    <row r="366" spans="2:14" ht="14.5" x14ac:dyDescent="0.35">
      <c r="B366" t="str">
        <f>INDEX(Table12[Site Name],MATCH('2024'!C366,Table12[Site ID],0),1)</f>
        <v>Providence Hill 3</v>
      </c>
      <c r="C366" s="135" t="s">
        <v>70</v>
      </c>
      <c r="D366" t="str">
        <f>Table1324[[#This Row],[Site ID]]&amp;"-"&amp;Table1324[[#This Row],[Site Name]]</f>
        <v>PH3-Providence Hill 3</v>
      </c>
      <c r="E366" s="93" t="s">
        <v>1245</v>
      </c>
      <c r="F366" t="s">
        <v>448</v>
      </c>
      <c r="G366" s="109">
        <v>45476</v>
      </c>
      <c r="H366" s="109">
        <v>45504</v>
      </c>
      <c r="I366" s="9">
        <v>670.45000000001164</v>
      </c>
      <c r="J366" s="9">
        <v>19.557501677977136</v>
      </c>
      <c r="K366" s="9">
        <v>10.207464341324185</v>
      </c>
      <c r="L366" s="9">
        <v>0.95299999999999996</v>
      </c>
      <c r="N366" s="273">
        <f>INDEX(Table12[],MATCH(Table1324[[#This Row],[Site ID]],Table12[[#Data],[Site ID]],0),MATCH(Table11[[#Headers],[Area]],Table12[#Headers],0))</f>
        <v>2</v>
      </c>
    </row>
    <row r="367" spans="2:14" ht="14.5" x14ac:dyDescent="0.35">
      <c r="B367" t="str">
        <f>INDEX(Table12[Site Name],MATCH('2024'!C367,Table12[Site ID],0),1)</f>
        <v>Hamble Lane 2 (Tesco)</v>
      </c>
      <c r="C367" s="135" t="s">
        <v>74</v>
      </c>
      <c r="D367" t="str">
        <f>Table1324[[#This Row],[Site ID]]&amp;"-"&amp;Table1324[[#This Row],[Site Name]]</f>
        <v>HL2-Hamble Lane 2 (Tesco)</v>
      </c>
      <c r="E367" s="93" t="s">
        <v>1246</v>
      </c>
      <c r="F367" t="s">
        <v>448</v>
      </c>
      <c r="G367" s="109">
        <v>45476</v>
      </c>
      <c r="H367" s="109">
        <v>45504</v>
      </c>
      <c r="I367" s="9">
        <v>670.29999999987194</v>
      </c>
      <c r="J367" s="9">
        <v>37.091620170080184</v>
      </c>
      <c r="K367" s="9">
        <v>19.358883178538719</v>
      </c>
      <c r="L367" s="9">
        <v>1.8069999999999999</v>
      </c>
      <c r="N367" s="273">
        <f>INDEX(Table12[],MATCH(Table1324[[#This Row],[Site ID]],Table12[[#Data],[Site ID]],0),MATCH(Table11[[#Headers],[Area]],Table12[#Headers],0))</f>
        <v>2</v>
      </c>
    </row>
    <row r="368" spans="2:14" ht="14.5" x14ac:dyDescent="0.35">
      <c r="B368" t="str">
        <f>INDEX(Table12[Site Name],MATCH('2024'!C368,Table12[Site ID],0),1)</f>
        <v>Hamble Corner Fruit Farm</v>
      </c>
      <c r="C368" s="135" t="s">
        <v>82</v>
      </c>
      <c r="D368" t="str">
        <f>Table1324[[#This Row],[Site ID]]&amp;"-"&amp;Table1324[[#This Row],[Site Name]]</f>
        <v>HCF-Hamble Corner Fruit Farm</v>
      </c>
      <c r="E368" s="93" t="s">
        <v>1247</v>
      </c>
      <c r="F368" t="s">
        <v>448</v>
      </c>
      <c r="G368" s="109">
        <v>45476</v>
      </c>
      <c r="H368" s="109">
        <v>45504</v>
      </c>
      <c r="I368" s="9">
        <v>670.45000000001164</v>
      </c>
      <c r="J368" s="9">
        <v>28.484587963307728</v>
      </c>
      <c r="K368" s="9">
        <v>14.8666951791794</v>
      </c>
      <c r="L368" s="9">
        <v>1.3879999999999999</v>
      </c>
      <c r="N368" s="273">
        <f>INDEX(Table12[],MATCH(Table1324[[#This Row],[Site ID]],Table12[[#Data],[Site ID]],0),MATCH(Table11[[#Headers],[Area]],Table12[#Headers],0))</f>
        <v>2</v>
      </c>
    </row>
    <row r="369" spans="2:14" ht="14.5" x14ac:dyDescent="0.35">
      <c r="B369" t="str">
        <f>INDEX(Table12[Site Name],MATCH('2024'!C369,Table12[Site ID],0),1)</f>
        <v>Hamble Lane 4</v>
      </c>
      <c r="C369" s="135" t="s">
        <v>86</v>
      </c>
      <c r="D369" t="str">
        <f>Table1324[[#This Row],[Site ID]]&amp;"-"&amp;Table1324[[#This Row],[Site Name]]</f>
        <v>HL4-Hamble Lane 4</v>
      </c>
      <c r="E369" s="93" t="s">
        <v>1248</v>
      </c>
      <c r="F369" t="s">
        <v>448</v>
      </c>
      <c r="G369" s="109">
        <v>45476</v>
      </c>
      <c r="H369" s="109">
        <v>45504</v>
      </c>
      <c r="I369" s="9">
        <v>670.43333333329065</v>
      </c>
      <c r="J369" s="9">
        <v>16.582218465670028</v>
      </c>
      <c r="K369" s="9">
        <v>8.6546025394937516</v>
      </c>
      <c r="L369" s="9">
        <v>0.80800000000000005</v>
      </c>
      <c r="N369" s="273">
        <f>INDEX(Table12[],MATCH(Table1324[[#This Row],[Site ID]],Table12[[#Data],[Site ID]],0),MATCH(Table11[[#Headers],[Area]],Table12[#Headers],0))</f>
        <v>2</v>
      </c>
    </row>
    <row r="370" spans="2:14" ht="14.5" x14ac:dyDescent="0.35">
      <c r="B370" t="str">
        <f>INDEX(Table12[Site Name],MATCH('2024'!C370,Table12[Site ID],0),1)</f>
        <v>Hamble Primary School</v>
      </c>
      <c r="C370" s="135" t="s">
        <v>90</v>
      </c>
      <c r="D370" t="str">
        <f>Table1324[[#This Row],[Site ID]]&amp;"-"&amp;Table1324[[#This Row],[Site Name]]</f>
        <v>HPS-Hamble Primary School</v>
      </c>
      <c r="E370" s="93" t="s">
        <v>1249</v>
      </c>
      <c r="F370" t="s">
        <v>448</v>
      </c>
      <c r="G370" s="109">
        <v>45476</v>
      </c>
      <c r="H370" s="109">
        <v>45504</v>
      </c>
      <c r="I370" s="9">
        <v>670.40000000002328</v>
      </c>
      <c r="J370" s="9">
        <v>17.629744928400342</v>
      </c>
      <c r="K370" s="9">
        <v>9.2013282507308674</v>
      </c>
      <c r="L370" s="9">
        <v>0.85899999999999999</v>
      </c>
      <c r="N370" s="273">
        <f>INDEX(Table12[],MATCH(Table1324[[#This Row],[Site ID]],Table12[[#Data],[Site ID]],0),MATCH(Table11[[#Headers],[Area]],Table12[#Headers],0))</f>
        <v>2</v>
      </c>
    </row>
    <row r="371" spans="2:14" ht="14.5" x14ac:dyDescent="0.35">
      <c r="B371" t="str">
        <f>INDEX(Table12[Site Name],MATCH('2024'!C371,Table12[Site ID],0),1)</f>
        <v>Hound Parish Office</v>
      </c>
      <c r="C371" s="135" t="s">
        <v>93</v>
      </c>
      <c r="D371" t="str">
        <f>Table1324[[#This Row],[Site ID]]&amp;"-"&amp;Table1324[[#This Row],[Site Name]]</f>
        <v>HPO-Hound Parish Office</v>
      </c>
      <c r="E371" s="93" t="s">
        <v>1250</v>
      </c>
      <c r="F371" t="s">
        <v>448</v>
      </c>
      <c r="G371" s="109">
        <v>45476</v>
      </c>
      <c r="H371" s="109">
        <v>45504</v>
      </c>
      <c r="I371" s="9">
        <v>670.41666666674428</v>
      </c>
      <c r="J371" s="9">
        <v>15.104970540706766</v>
      </c>
      <c r="K371" s="9">
        <v>7.8835963156089601</v>
      </c>
      <c r="L371" s="9">
        <v>0.73599999999999999</v>
      </c>
      <c r="N371" s="273">
        <f>INDEX(Table12[],MATCH(Table1324[[#This Row],[Site ID]],Table12[[#Data],[Site ID]],0),MATCH(Table11[[#Headers],[Area]],Table12[#Headers],0))</f>
        <v>2</v>
      </c>
    </row>
    <row r="372" spans="2:14" ht="14.5" x14ac:dyDescent="0.35">
      <c r="B372" t="str">
        <f>INDEX(Table12[Site Name],MATCH('2024'!C372,Table12[Site ID],0),1)</f>
        <v>Swaythling road</v>
      </c>
      <c r="C372" s="135" t="s">
        <v>97</v>
      </c>
      <c r="D372" t="str">
        <f>Table1324[[#This Row],[Site ID]]&amp;"-"&amp;Table1324[[#This Row],[Site Name]]</f>
        <v>SWA-Swaythling road</v>
      </c>
      <c r="E372" s="93" t="s">
        <v>1251</v>
      </c>
      <c r="F372" t="s">
        <v>448</v>
      </c>
      <c r="G372" s="109">
        <v>45476</v>
      </c>
      <c r="H372" s="109">
        <v>45504</v>
      </c>
      <c r="I372" s="9">
        <v>670.59999999997672</v>
      </c>
      <c r="J372" s="9">
        <v>23.000058156875241</v>
      </c>
      <c r="K372" s="9">
        <v>12.004205718619646</v>
      </c>
      <c r="L372" s="9">
        <v>1.121</v>
      </c>
      <c r="N372" s="273">
        <f>INDEX(Table12[],MATCH(Table1324[[#This Row],[Site ID]],Table12[[#Data],[Site ID]],0),MATCH(Table11[[#Headers],[Area]],Table12[#Headers],0))</f>
        <v>3</v>
      </c>
    </row>
    <row r="373" spans="2:14" ht="14.5" x14ac:dyDescent="0.35">
      <c r="B373" t="str">
        <f>INDEX(Table12[Site Name],MATCH('2024'!C373,Table12[Site ID],0),1)</f>
        <v>Allington Lane</v>
      </c>
      <c r="C373" s="135" t="s">
        <v>26</v>
      </c>
      <c r="D373" t="str">
        <f>Table1324[[#This Row],[Site ID]]&amp;"-"&amp;Table1324[[#This Row],[Site Name]]</f>
        <v>AL-Allington Lane</v>
      </c>
      <c r="E373" s="93" t="s">
        <v>1252</v>
      </c>
      <c r="F373" t="s">
        <v>448</v>
      </c>
      <c r="G373" s="109">
        <v>45476</v>
      </c>
      <c r="H373" s="109">
        <v>45504</v>
      </c>
      <c r="I373" s="9">
        <v>670.59999999997672</v>
      </c>
      <c r="J373" s="9">
        <v>20.02502833283696</v>
      </c>
      <c r="K373" s="9">
        <v>10.451476165363758</v>
      </c>
      <c r="L373" s="9">
        <v>0.97599999999999998</v>
      </c>
      <c r="N373" s="273">
        <f>INDEX(Table12[],MATCH(Table1324[[#This Row],[Site ID]],Table12[[#Data],[Site ID]],0),MATCH(Table11[[#Headers],[Area]],Table12[#Headers],0))</f>
        <v>3</v>
      </c>
    </row>
    <row r="374" spans="2:14" ht="14.5" x14ac:dyDescent="0.35">
      <c r="B374" t="str">
        <f>INDEX(Table12[Site Name],MATCH('2024'!C374,Table12[Site ID],0),1)</f>
        <v>Jukes Walk</v>
      </c>
      <c r="C374" s="135" t="s">
        <v>102</v>
      </c>
      <c r="D374" t="str">
        <f>Table1324[[#This Row],[Site ID]]&amp;"-"&amp;Table1324[[#This Row],[Site Name]]</f>
        <v>JW-Jukes Walk</v>
      </c>
      <c r="E374" s="93" t="s">
        <v>1253</v>
      </c>
      <c r="F374" t="s">
        <v>448</v>
      </c>
      <c r="G374" s="109">
        <v>45476</v>
      </c>
      <c r="H374" s="109">
        <v>45504</v>
      </c>
      <c r="I374" s="9">
        <v>670.6333333334187</v>
      </c>
      <c r="J374" s="9">
        <v>14.771827625625635</v>
      </c>
      <c r="K374" s="9">
        <v>7.7097221428108744</v>
      </c>
      <c r="L374" s="9">
        <v>0.72</v>
      </c>
      <c r="N374" s="273">
        <f>INDEX(Table12[],MATCH(Table1324[[#This Row],[Site ID]],Table12[[#Data],[Site ID]],0),MATCH(Table11[[#Headers],[Area]],Table12[#Headers],0))</f>
        <v>3</v>
      </c>
    </row>
    <row r="375" spans="2:14" ht="14.5" x14ac:dyDescent="0.35">
      <c r="B375" t="str">
        <f>INDEX(Table12[Site Name],MATCH('2024'!C375,Table12[Site ID],0),1)</f>
        <v>Botley Road</v>
      </c>
      <c r="C375" s="135" t="s">
        <v>46</v>
      </c>
      <c r="D375" t="str">
        <f>Table1324[[#This Row],[Site ID]]&amp;"-"&amp;Table1324[[#This Row],[Site Name]]</f>
        <v>BOT-Botley Road</v>
      </c>
      <c r="E375" s="93" t="s">
        <v>1254</v>
      </c>
      <c r="F375" t="s">
        <v>448</v>
      </c>
      <c r="G375" s="109">
        <v>45476</v>
      </c>
      <c r="H375" s="109">
        <v>45504</v>
      </c>
      <c r="I375" s="9">
        <v>670.63333333324408</v>
      </c>
      <c r="J375" s="9">
        <v>24.127318455194818</v>
      </c>
      <c r="K375" s="9">
        <v>12.592546166594373</v>
      </c>
      <c r="L375" s="9">
        <v>1.1759999999999999</v>
      </c>
      <c r="N375" s="273">
        <f>INDEX(Table12[],MATCH(Table1324[[#This Row],[Site ID]],Table12[[#Data],[Site ID]],0),MATCH(Table11[[#Headers],[Area]],Table12[#Headers],0))</f>
        <v>4</v>
      </c>
    </row>
    <row r="376" spans="2:14" ht="14.5" x14ac:dyDescent="0.35">
      <c r="B376" t="str">
        <f>INDEX(Table12[Site Name],MATCH('2024'!C376,Table12[Site ID],0),1)</f>
        <v>Wyvern School</v>
      </c>
      <c r="C376" s="135" t="s">
        <v>107</v>
      </c>
      <c r="D376" t="str">
        <f>Table1324[[#This Row],[Site ID]]&amp;"-"&amp;Table1324[[#This Row],[Site Name]]</f>
        <v>WYV-Wyvern School</v>
      </c>
      <c r="E376" s="93" t="s">
        <v>1255</v>
      </c>
      <c r="F376" t="s">
        <v>448</v>
      </c>
      <c r="G376" s="109">
        <v>45476</v>
      </c>
      <c r="H376" s="109">
        <v>45504</v>
      </c>
      <c r="I376" s="9">
        <v>670.61666666669771</v>
      </c>
      <c r="J376" s="9">
        <v>22.014673559160943</v>
      </c>
      <c r="K376" s="9">
        <v>11.489913131086087</v>
      </c>
      <c r="L376" s="9">
        <v>1.073</v>
      </c>
      <c r="N376" s="273">
        <f>INDEX(Table12[],MATCH(Table1324[[#This Row],[Site ID]],Table12[[#Data],[Site ID]],0),MATCH(Table11[[#Headers],[Area]],Table12[#Headers],0))</f>
        <v>4</v>
      </c>
    </row>
    <row r="377" spans="2:14" ht="14.5" x14ac:dyDescent="0.35">
      <c r="B377" t="str">
        <f>INDEX(Table12[Site Name],MATCH('2024'!C377,Table12[Site ID],0),1)</f>
        <v>Fair Oak Road/Sandy Lane</v>
      </c>
      <c r="C377" s="135" t="s">
        <v>84</v>
      </c>
      <c r="D377" t="str">
        <f>Table1324[[#This Row],[Site ID]]&amp;"-"&amp;Table1324[[#This Row],[Site Name]]</f>
        <v>FORSL-Fair Oak Road/Sandy Lane</v>
      </c>
      <c r="E377" s="93" t="s">
        <v>1256</v>
      </c>
      <c r="F377" t="s">
        <v>448</v>
      </c>
      <c r="G377" s="109">
        <v>45476</v>
      </c>
      <c r="H377" s="109">
        <v>45504</v>
      </c>
      <c r="I377" s="9">
        <v>670.71666666667443</v>
      </c>
      <c r="J377" s="9">
        <v>24.719223218944624</v>
      </c>
      <c r="K377" s="9">
        <v>12.901473496317653</v>
      </c>
      <c r="L377" s="9">
        <v>1.2050000000000001</v>
      </c>
      <c r="N377" s="273">
        <f>INDEX(Table12[],MATCH(Table1324[[#This Row],[Site ID]],Table12[[#Data],[Site ID]],0),MATCH(Table11[[#Headers],[Area]],Table12[#Headers],0))</f>
        <v>4</v>
      </c>
    </row>
    <row r="378" spans="2:14" ht="14.5" x14ac:dyDescent="0.35">
      <c r="B378" t="str">
        <f>INDEX(Table12[Site Name],MATCH('2024'!C378,Table12[Site ID],0),1)</f>
        <v>Fair Oak Road</v>
      </c>
      <c r="C378" s="135" t="s">
        <v>80</v>
      </c>
      <c r="D378" t="str">
        <f>Table1324[[#This Row],[Site ID]]&amp;"-"&amp;Table1324[[#This Row],[Site Name]]</f>
        <v>FOR-Fair Oak Road</v>
      </c>
      <c r="E378" s="93" t="s">
        <v>1257</v>
      </c>
      <c r="F378" t="s">
        <v>448</v>
      </c>
      <c r="G378" s="109">
        <v>45476</v>
      </c>
      <c r="H378" s="109">
        <v>45504</v>
      </c>
      <c r="I378" s="9">
        <v>670.70000000012806</v>
      </c>
      <c r="J378" s="9">
        <v>14.647272998357126</v>
      </c>
      <c r="K378" s="9">
        <v>7.6447145085371222</v>
      </c>
      <c r="L378" s="9">
        <v>0.71399999999999997</v>
      </c>
      <c r="N378" s="273">
        <f>INDEX(Table12[],MATCH(Table1324[[#This Row],[Site ID]],Table12[[#Data],[Site ID]],0),MATCH(Table11[[#Headers],[Area]],Table12[#Headers],0))</f>
        <v>4</v>
      </c>
    </row>
    <row r="379" spans="2:14" ht="14.5" x14ac:dyDescent="0.35">
      <c r="B379" t="str">
        <f>INDEX(Table12[Site Name],MATCH('2024'!C379,Table12[Site ID],0),1)</f>
        <v>Bishopstoke Road</v>
      </c>
      <c r="C379" s="135" t="s">
        <v>49</v>
      </c>
      <c r="D379" t="str">
        <f>Table1324[[#This Row],[Site ID]]&amp;"-"&amp;Table1324[[#This Row],[Site Name]]</f>
        <v>BR-Bishopstoke Road</v>
      </c>
      <c r="E379" s="93" t="s">
        <v>1258</v>
      </c>
      <c r="F379" t="s">
        <v>448</v>
      </c>
      <c r="G379" s="109">
        <v>45476</v>
      </c>
      <c r="H379" s="109">
        <v>45504</v>
      </c>
      <c r="I379" s="9">
        <v>670.68333333323244</v>
      </c>
      <c r="J379" s="9">
        <v>30.813376407151576</v>
      </c>
      <c r="K379" s="9">
        <v>16.08213799955719</v>
      </c>
      <c r="L379" s="9">
        <v>1.502</v>
      </c>
      <c r="N379" s="273">
        <f>INDEX(Table12[],MATCH(Table1324[[#This Row],[Site ID]],Table12[[#Data],[Site ID]],0),MATCH(Table11[[#Headers],[Area]],Table12[#Headers],0))</f>
        <v>5</v>
      </c>
    </row>
    <row r="380" spans="2:14" ht="14.5" x14ac:dyDescent="0.35">
      <c r="B380" t="str">
        <f>INDEX(Table12[Site Name],MATCH('2024'!C380,Table12[Site ID],0),1)</f>
        <v>Bishopstoke Road 2</v>
      </c>
      <c r="C380" s="135" t="s">
        <v>52</v>
      </c>
      <c r="D380" t="str">
        <f>Table1324[[#This Row],[Site ID]]&amp;"-"&amp;Table1324[[#This Row],[Site Name]]</f>
        <v>BR2-Bishopstoke Road 2</v>
      </c>
      <c r="E380" s="93" t="s">
        <v>1259</v>
      </c>
      <c r="F380" t="s">
        <v>448</v>
      </c>
      <c r="G380" s="109">
        <v>45476</v>
      </c>
      <c r="H380" s="109">
        <v>45504</v>
      </c>
      <c r="I380" s="9">
        <v>670.68333333340706</v>
      </c>
      <c r="J380" s="9">
        <v>24.658907084811283</v>
      </c>
      <c r="K380" s="9">
        <v>12.869993259296077</v>
      </c>
      <c r="L380" s="9">
        <v>1.202</v>
      </c>
      <c r="N380" s="273">
        <f>INDEX(Table12[],MATCH(Table1324[[#This Row],[Site ID]],Table12[[#Data],[Site ID]],0),MATCH(Table11[[#Headers],[Area]],Table12[#Headers],0))</f>
        <v>5</v>
      </c>
    </row>
    <row r="381" spans="2:14" ht="14.5" x14ac:dyDescent="0.35">
      <c r="B381" t="str">
        <f>INDEX(Table12[Site Name],MATCH('2024'!C381,Table12[Site ID],0),1)</f>
        <v>Twyford Road</v>
      </c>
      <c r="C381" s="135" t="s">
        <v>118</v>
      </c>
      <c r="D381" t="str">
        <f>Table1324[[#This Row],[Site ID]]&amp;"-"&amp;Table1324[[#This Row],[Site Name]]</f>
        <v>TWY-Twyford Road</v>
      </c>
      <c r="E381" s="93" t="s">
        <v>1260</v>
      </c>
      <c r="F381" t="s">
        <v>448</v>
      </c>
      <c r="G381" s="109">
        <v>45476</v>
      </c>
      <c r="H381" s="109">
        <v>45504</v>
      </c>
      <c r="I381" s="9">
        <v>670.64999999996508</v>
      </c>
      <c r="J381" s="9">
        <v>19.592701110863615</v>
      </c>
      <c r="K381" s="9">
        <v>10.225835652851574</v>
      </c>
      <c r="L381" s="9">
        <v>0.95499999999999996</v>
      </c>
      <c r="N381" s="273">
        <f>INDEX(Table12[],MATCH(Table1324[[#This Row],[Site ID]],Table12[[#Data],[Site ID]],0),MATCH(Table11[[#Headers],[Area]],Table12[#Headers],0))</f>
        <v>5</v>
      </c>
    </row>
    <row r="382" spans="2:14" ht="14.5" x14ac:dyDescent="0.35">
      <c r="B382" t="str">
        <f>INDEX(Table12[Site Name],MATCH('2024'!C382,Table12[Site ID],0),1)</f>
        <v>Mill Street</v>
      </c>
      <c r="C382" s="135" t="s">
        <v>122</v>
      </c>
      <c r="D382" t="str">
        <f>Table1324[[#This Row],[Site ID]]&amp;"-"&amp;Table1324[[#This Row],[Site Name]]</f>
        <v>MS-Mill Street</v>
      </c>
      <c r="E382" s="93" t="s">
        <v>1261</v>
      </c>
      <c r="F382" t="s">
        <v>448</v>
      </c>
      <c r="G382" s="109">
        <v>45476</v>
      </c>
      <c r="H382" s="109">
        <v>45504</v>
      </c>
      <c r="I382" s="9">
        <v>670.6333333334187</v>
      </c>
      <c r="J382" s="9">
        <v>23.532342064711951</v>
      </c>
      <c r="K382" s="9">
        <v>12.282015691394546</v>
      </c>
      <c r="L382" s="9">
        <v>1.147</v>
      </c>
      <c r="N382" s="273">
        <f>INDEX(Table12[],MATCH(Table1324[[#This Row],[Site ID]],Table12[[#Data],[Site ID]],0),MATCH(Table11[[#Headers],[Area]],Table12[#Headers],0))</f>
        <v>5</v>
      </c>
    </row>
    <row r="383" spans="2:14" ht="14.5" x14ac:dyDescent="0.35">
      <c r="B383" t="str">
        <f>INDEX(Table12[Site Name],MATCH('2024'!C383,Table12[Site ID],0),1)</f>
        <v>Campbell Road 4</v>
      </c>
      <c r="C383" s="135" t="s">
        <v>72</v>
      </c>
      <c r="D383" t="str">
        <f>Table1324[[#This Row],[Site ID]]&amp;"-"&amp;Table1324[[#This Row],[Site Name]]</f>
        <v>CR4-Campbell Road 4</v>
      </c>
      <c r="E383" s="93" t="s">
        <v>1262</v>
      </c>
      <c r="F383" t="s">
        <v>448</v>
      </c>
      <c r="G383" s="109">
        <v>45476</v>
      </c>
      <c r="H383" s="109">
        <v>45504</v>
      </c>
      <c r="I383" s="9">
        <v>670.59999999997672</v>
      </c>
      <c r="J383" s="9">
        <v>20.620034297644615</v>
      </c>
      <c r="K383" s="9">
        <v>10.762022076014935</v>
      </c>
      <c r="L383" s="9">
        <v>1.0049999999999999</v>
      </c>
      <c r="N383" s="273">
        <f>INDEX(Table12[],MATCH(Table1324[[#This Row],[Site ID]],Table12[[#Data],[Site ID]],0),MATCH(Table11[[#Headers],[Area]],Table12[#Headers],0))</f>
        <v>5</v>
      </c>
    </row>
    <row r="384" spans="2:14" ht="14.5" x14ac:dyDescent="0.35">
      <c r="B384" t="str">
        <f>INDEX(Table12[Site Name],MATCH('2024'!C384,Table12[Site ID],0),1)</f>
        <v>Campbell Road 3</v>
      </c>
      <c r="C384" s="135" t="s">
        <v>68</v>
      </c>
      <c r="D384" t="str">
        <f>Table1324[[#This Row],[Site ID]]&amp;"-"&amp;Table1324[[#This Row],[Site Name]]</f>
        <v>CR3-Campbell Road 3</v>
      </c>
      <c r="E384" s="93" t="s">
        <v>1263</v>
      </c>
      <c r="F384" t="s">
        <v>448</v>
      </c>
      <c r="G384" s="109">
        <v>45476</v>
      </c>
      <c r="H384" s="109">
        <v>45504</v>
      </c>
      <c r="I384" s="9">
        <v>670.60000000015134</v>
      </c>
      <c r="J384" s="9">
        <v>11.038386519532255</v>
      </c>
      <c r="K384" s="9">
        <v>5.7611620665617194</v>
      </c>
      <c r="L384" s="9">
        <v>0.53800000000000003</v>
      </c>
      <c r="N384" s="273">
        <f>INDEX(Table12[],MATCH(Table1324[[#This Row],[Site ID]],Table12[[#Data],[Site ID]],0),MATCH(Table11[[#Headers],[Area]],Table12[#Headers],0))</f>
        <v>5</v>
      </c>
    </row>
    <row r="385" spans="2:14" ht="14.5" x14ac:dyDescent="0.35">
      <c r="B385" t="str">
        <f>INDEX(Table12[Site Name],MATCH('2024'!C385,Table12[Site ID],0),1)</f>
        <v>Campbell Road</v>
      </c>
      <c r="C385" s="135" t="s">
        <v>64</v>
      </c>
      <c r="D385" t="str">
        <f>Table1324[[#This Row],[Site ID]]&amp;"-"&amp;Table1324[[#This Row],[Site Name]]</f>
        <v>CR-Campbell Road</v>
      </c>
      <c r="E385" s="93" t="s">
        <v>1264</v>
      </c>
      <c r="F385" t="s">
        <v>448</v>
      </c>
      <c r="G385" s="109">
        <v>45476</v>
      </c>
      <c r="H385" s="109">
        <v>45504</v>
      </c>
      <c r="I385" s="9">
        <v>670.56666666670935</v>
      </c>
      <c r="J385" s="9">
        <v>33.875988964555184</v>
      </c>
      <c r="K385" s="9">
        <v>17.680578791521494</v>
      </c>
      <c r="L385" s="9">
        <v>1.651</v>
      </c>
      <c r="N385" s="273">
        <f>INDEX(Table12[],MATCH(Table1324[[#This Row],[Site ID]],Table12[[#Data],[Site ID]],0),MATCH(Table11[[#Headers],[Area]],Table12[#Headers],0))</f>
        <v>5</v>
      </c>
    </row>
    <row r="386" spans="2:14" ht="14.5" x14ac:dyDescent="0.35">
      <c r="B386" t="str">
        <f>INDEX(Table12[Site Name],MATCH('2024'!C386,Table12[Site ID],0),1)</f>
        <v>Southampton Road Analyser (A)</v>
      </c>
      <c r="C386" s="135" t="s">
        <v>135</v>
      </c>
      <c r="D386" t="str">
        <f>Table1324[[#This Row],[Site ID]]&amp;"-"&amp;Table1324[[#This Row],[Site Name]]</f>
        <v>SRAN(A)-Southampton Road Analyser (A)</v>
      </c>
      <c r="E386" s="93" t="s">
        <v>1265</v>
      </c>
      <c r="F386" t="s">
        <v>448</v>
      </c>
      <c r="G386" s="109">
        <v>45476</v>
      </c>
      <c r="H386" s="109">
        <v>45504</v>
      </c>
      <c r="I386" s="9">
        <v>670.59999999997672</v>
      </c>
      <c r="J386" s="9">
        <v>28.827013122577799</v>
      </c>
      <c r="K386" s="9">
        <v>15.045413947065658</v>
      </c>
      <c r="L386" s="9">
        <v>1.405</v>
      </c>
      <c r="N386" s="273">
        <f>INDEX(Table12[],MATCH(Table1324[[#This Row],[Site ID]],Table12[[#Data],[Site ID]],0),MATCH(Table11[[#Headers],[Area]],Table12[#Headers],0))</f>
        <v>5</v>
      </c>
    </row>
    <row r="387" spans="2:14" ht="14.5" x14ac:dyDescent="0.35">
      <c r="B387" t="str">
        <f>INDEX(Table12[Site Name],MATCH('2024'!C387,Table12[Site ID],0),1)</f>
        <v>Southampton Road Analyser (B)</v>
      </c>
      <c r="C387" s="135" t="s">
        <v>138</v>
      </c>
      <c r="D387" t="str">
        <f>Table1324[[#This Row],[Site ID]]&amp;"-"&amp;Table1324[[#This Row],[Site Name]]</f>
        <v>SRAN(B)-Southampton Road Analyser (B)</v>
      </c>
      <c r="E387" s="93" t="s">
        <v>1266</v>
      </c>
      <c r="F387" t="s">
        <v>448</v>
      </c>
      <c r="G387" s="109">
        <v>45476</v>
      </c>
      <c r="H387" s="109">
        <v>45504</v>
      </c>
      <c r="I387" s="9">
        <v>670.59999999997672</v>
      </c>
      <c r="J387" s="9">
        <v>30.509443781689104</v>
      </c>
      <c r="K387" s="9">
        <v>15.923509280631057</v>
      </c>
      <c r="L387" s="9">
        <v>1.4870000000000001</v>
      </c>
      <c r="N387" s="273">
        <f>INDEX(Table12[],MATCH(Table1324[[#This Row],[Site ID]],Table12[[#Data],[Site ID]],0),MATCH(Table11[[#Headers],[Area]],Table12[#Headers],0))</f>
        <v>5</v>
      </c>
    </row>
    <row r="388" spans="2:14" ht="14.5" x14ac:dyDescent="0.35">
      <c r="B388" t="str">
        <f>INDEX(Table12[Site Name],MATCH('2024'!C388,Table12[Site ID],0),1)</f>
        <v>Southampton Road Analyser (C)</v>
      </c>
      <c r="C388" s="135" t="s">
        <v>141</v>
      </c>
      <c r="D388" t="str">
        <f>Table1324[[#This Row],[Site ID]]&amp;"-"&amp;Table1324[[#This Row],[Site Name]]</f>
        <v>SRAN(C)-Southampton Road Analyser (C)</v>
      </c>
      <c r="E388" s="93" t="s">
        <v>1267</v>
      </c>
      <c r="F388" t="s">
        <v>448</v>
      </c>
      <c r="G388" s="109">
        <v>45476</v>
      </c>
      <c r="H388" s="109">
        <v>45504</v>
      </c>
      <c r="I388" s="9">
        <v>670.59999999997672</v>
      </c>
      <c r="J388" s="149"/>
      <c r="K388" s="149">
        <v>0.33196287000643088</v>
      </c>
      <c r="L388" s="150">
        <v>3.1E-2</v>
      </c>
      <c r="M388" t="s">
        <v>1268</v>
      </c>
      <c r="N388" s="273">
        <f>INDEX(Table12[],MATCH(Table1324[[#This Row],[Site ID]],Table12[[#Data],[Site ID]],0),MATCH(Table11[[#Headers],[Area]],Table12[#Headers],0))</f>
        <v>5</v>
      </c>
    </row>
    <row r="389" spans="2:14" ht="14.5" x14ac:dyDescent="0.35">
      <c r="B389" t="str">
        <f>INDEX(Table12[Site Name],MATCH('2024'!C389,Table12[Site ID],0),1)</f>
        <v>Southampton Road 1</v>
      </c>
      <c r="C389" s="135" t="s">
        <v>149</v>
      </c>
      <c r="D389" t="str">
        <f>Table1324[[#This Row],[Site ID]]&amp;"-"&amp;Table1324[[#This Row],[Site Name]]</f>
        <v>SR1-Southampton Road 1</v>
      </c>
      <c r="E389" s="93" t="s">
        <v>1269</v>
      </c>
      <c r="F389" t="s">
        <v>448</v>
      </c>
      <c r="G389" s="109">
        <v>45476</v>
      </c>
      <c r="H389" s="109">
        <v>45504</v>
      </c>
      <c r="I389" s="9">
        <v>670.6500000001397</v>
      </c>
      <c r="J389" s="9">
        <v>38.487861030335679</v>
      </c>
      <c r="K389" s="9">
        <v>20.08761014109378</v>
      </c>
      <c r="L389" s="9">
        <v>1.8759999999999999</v>
      </c>
      <c r="N389" s="273">
        <f>INDEX(Table12[],MATCH(Table1324[[#This Row],[Site ID]],Table12[[#Data],[Site ID]],0),MATCH(Table11[[#Headers],[Area]],Table12[#Headers],0))</f>
        <v>5</v>
      </c>
    </row>
    <row r="390" spans="2:14" ht="14.5" x14ac:dyDescent="0.35">
      <c r="B390" t="str">
        <f>INDEX(Table12[Site Name],MATCH('2024'!C390,Table12[Site ID],0),1)</f>
        <v>Southampton Road 2</v>
      </c>
      <c r="C390" s="135" t="s">
        <v>152</v>
      </c>
      <c r="D390" t="str">
        <f>Table1324[[#This Row],[Site ID]]&amp;"-"&amp;Table1324[[#This Row],[Site Name]]</f>
        <v>SR2-Southampton Road 2</v>
      </c>
      <c r="E390" s="93" t="s">
        <v>1270</v>
      </c>
      <c r="F390" t="s">
        <v>448</v>
      </c>
      <c r="G390" s="109">
        <v>45476</v>
      </c>
      <c r="H390" s="109">
        <v>45504</v>
      </c>
      <c r="I390" s="9">
        <v>670.61666666669771</v>
      </c>
      <c r="J390" s="9">
        <v>31.965388075650285</v>
      </c>
      <c r="K390" s="9">
        <v>16.683396699191171</v>
      </c>
      <c r="L390" s="9">
        <v>1.5580000000000001</v>
      </c>
      <c r="N390" s="273">
        <f>INDEX(Table12[],MATCH(Table1324[[#This Row],[Site ID]],Table12[[#Data],[Site ID]],0),MATCH(Table11[[#Headers],[Area]],Table12[#Headers],0))</f>
        <v>5</v>
      </c>
    </row>
    <row r="391" spans="2:14" ht="14.5" x14ac:dyDescent="0.35">
      <c r="B391" t="str">
        <f>INDEX(Table12[Site Name],MATCH('2024'!C391,Table12[Site ID],0),1)</f>
        <v>The Point (A)</v>
      </c>
      <c r="C391" s="135" t="s">
        <v>156</v>
      </c>
      <c r="D391" t="str">
        <f>Table1324[[#This Row],[Site ID]]&amp;"-"&amp;Table1324[[#This Row],[Site Name]]</f>
        <v>TP(A)-The Point (A)</v>
      </c>
      <c r="E391" s="93" t="s">
        <v>1271</v>
      </c>
      <c r="F391" t="s">
        <v>448</v>
      </c>
      <c r="G391" s="109">
        <v>45476</v>
      </c>
      <c r="H391" s="109">
        <v>45504</v>
      </c>
      <c r="I391" s="9">
        <v>670.59999999997672</v>
      </c>
      <c r="J391" s="9">
        <v>17.070515955861016</v>
      </c>
      <c r="K391" s="9">
        <v>8.9094550917854995</v>
      </c>
      <c r="L391" s="9">
        <v>0.83199999999999996</v>
      </c>
      <c r="N391" s="273">
        <f>INDEX(Table12[],MATCH(Table1324[[#This Row],[Site ID]],Table12[[#Data],[Site ID]],0),MATCH(Table11[[#Headers],[Area]],Table12[#Headers],0))</f>
        <v>6</v>
      </c>
    </row>
    <row r="392" spans="2:14" ht="14.5" x14ac:dyDescent="0.35">
      <c r="B392" t="str">
        <f>INDEX(Table12[Site Name],MATCH('2024'!C392,Table12[Site ID],0),1)</f>
        <v>The Point (B)</v>
      </c>
      <c r="C392" s="135" t="s">
        <v>159</v>
      </c>
      <c r="D392" t="str">
        <f>Table1324[[#This Row],[Site ID]]&amp;"-"&amp;Table1324[[#This Row],[Site Name]]</f>
        <v>TP(B)-The Point (B)</v>
      </c>
      <c r="E392" s="93" t="s">
        <v>1272</v>
      </c>
      <c r="F392" t="s">
        <v>448</v>
      </c>
      <c r="G392" s="109">
        <v>45476</v>
      </c>
      <c r="H392" s="109">
        <v>45504</v>
      </c>
      <c r="I392" s="9">
        <v>670.59999999997672</v>
      </c>
      <c r="J392" s="9">
        <v>16.413957649866362</v>
      </c>
      <c r="K392" s="9">
        <v>8.5667837421014408</v>
      </c>
      <c r="L392" s="9">
        <v>0.8</v>
      </c>
      <c r="N392" s="273">
        <f>INDEX(Table12[],MATCH(Table1324[[#This Row],[Site ID]],Table12[[#Data],[Site ID]],0),MATCH(Table11[[#Headers],[Area]],Table12[#Headers],0))</f>
        <v>6</v>
      </c>
    </row>
    <row r="393" spans="2:14" ht="14.5" x14ac:dyDescent="0.35">
      <c r="B393" t="str">
        <f>INDEX(Table12[Site Name],MATCH('2024'!C393,Table12[Site ID],0),1)</f>
        <v>The Point (C)</v>
      </c>
      <c r="C393" s="135" t="s">
        <v>162</v>
      </c>
      <c r="D393" t="str">
        <f>Table1324[[#This Row],[Site ID]]&amp;"-"&amp;Table1324[[#This Row],[Site Name]]</f>
        <v>TP(C)-The Point (C)</v>
      </c>
      <c r="E393" s="93" t="s">
        <v>1273</v>
      </c>
      <c r="F393" t="s">
        <v>448</v>
      </c>
      <c r="G393" s="109">
        <v>45476</v>
      </c>
      <c r="H393" s="109">
        <v>45504</v>
      </c>
      <c r="I393" s="9">
        <v>670.59999999997672</v>
      </c>
      <c r="J393" s="9">
        <v>16.967928720549349</v>
      </c>
      <c r="K393" s="9">
        <v>8.8559126933973644</v>
      </c>
      <c r="L393" s="9">
        <v>0.82699999999999996</v>
      </c>
      <c r="N393" s="273">
        <f>INDEX(Table12[],MATCH(Table1324[[#This Row],[Site ID]],Table12[[#Data],[Site ID]],0),MATCH(Table11[[#Headers],[Area]],Table12[#Headers],0))</f>
        <v>6</v>
      </c>
    </row>
    <row r="394" spans="2:14" ht="14.5" x14ac:dyDescent="0.35">
      <c r="B394" t="str">
        <f>INDEX(Table12[Site Name],MATCH('2024'!C394,Table12[Site ID],0),1)</f>
        <v>leigh road/Pluto Road</v>
      </c>
      <c r="C394" s="135" t="s">
        <v>124</v>
      </c>
      <c r="D394" t="str">
        <f>Table1324[[#This Row],[Site ID]]&amp;"-"&amp;Table1324[[#This Row],[Site Name]]</f>
        <v>LRPR-leigh road/Pluto Road</v>
      </c>
      <c r="E394" s="93" t="s">
        <v>1274</v>
      </c>
      <c r="F394" t="s">
        <v>448</v>
      </c>
      <c r="G394" s="109">
        <v>45476</v>
      </c>
      <c r="H394" s="109">
        <v>45504</v>
      </c>
      <c r="I394" s="9">
        <v>670.58333333343035</v>
      </c>
      <c r="J394" s="9">
        <v>18.650822915369492</v>
      </c>
      <c r="K394" s="9">
        <v>9.7342499558295899</v>
      </c>
      <c r="L394" s="9">
        <v>0.90900000000000003</v>
      </c>
      <c r="N394" s="273">
        <f>INDEX(Table12[],MATCH(Table1324[[#This Row],[Site ID]],Table12[[#Data],[Site ID]],0),MATCH(Table11[[#Headers],[Area]],Table12[#Headers],0))</f>
        <v>6</v>
      </c>
    </row>
    <row r="395" spans="2:14" ht="14.5" x14ac:dyDescent="0.35">
      <c r="B395" t="str">
        <f>INDEX(Table12[Site Name],MATCH('2024'!C395,Table12[Site ID],0),1)</f>
        <v>Oxburgh Close</v>
      </c>
      <c r="C395" s="135" t="s">
        <v>143</v>
      </c>
      <c r="D395" t="str">
        <f>Table1324[[#This Row],[Site ID]]&amp;"-"&amp;Table1324[[#This Row],[Site Name]]</f>
        <v>OX-Oxburgh Close</v>
      </c>
      <c r="E395" s="93" t="s">
        <v>1275</v>
      </c>
      <c r="F395" t="s">
        <v>448</v>
      </c>
      <c r="G395" s="109">
        <v>45476</v>
      </c>
      <c r="H395" s="109">
        <v>45504</v>
      </c>
      <c r="I395" s="9">
        <v>670.5</v>
      </c>
      <c r="J395" s="9">
        <v>12.373865771812079</v>
      </c>
      <c r="K395" s="9">
        <v>6.4581762900898116</v>
      </c>
      <c r="L395" s="9">
        <v>0.60299999999999998</v>
      </c>
      <c r="N395" s="273">
        <f>INDEX(Table12[],MATCH(Table1324[[#This Row],[Site ID]],Table12[[#Data],[Site ID]],0),MATCH(Table11[[#Headers],[Area]],Table12[#Headers],0))</f>
        <v>6</v>
      </c>
    </row>
    <row r="396" spans="2:14" ht="14.5" x14ac:dyDescent="0.35">
      <c r="B396" t="str">
        <f>INDEX(Table12[Site Name],MATCH('2024'!C396,Table12[Site ID],0),1)</f>
        <v>Hadleigh Gardens</v>
      </c>
      <c r="C396" s="135" t="s">
        <v>95</v>
      </c>
      <c r="D396" t="str">
        <f>Table1324[[#This Row],[Site ID]]&amp;"-"&amp;Table1324[[#This Row],[Site Name]]</f>
        <v>HG-Hadleigh Gardens</v>
      </c>
      <c r="E396" s="93" t="s">
        <v>1276</v>
      </c>
      <c r="F396" t="s">
        <v>448</v>
      </c>
      <c r="G396" s="109">
        <v>45476</v>
      </c>
      <c r="H396" s="109">
        <v>45504</v>
      </c>
      <c r="I396" s="9">
        <v>670.51666666672099</v>
      </c>
      <c r="J396" s="9">
        <v>12.517198180506554</v>
      </c>
      <c r="K396" s="9">
        <v>6.53298443659006</v>
      </c>
      <c r="L396" s="9">
        <v>0.61</v>
      </c>
      <c r="N396" s="273">
        <f>INDEX(Table12[],MATCH(Table1324[[#This Row],[Site ID]],Table12[[#Data],[Site ID]],0),MATCH(Table11[[#Headers],[Area]],Table12[#Headers],0))</f>
        <v>6</v>
      </c>
    </row>
    <row r="397" spans="2:14" ht="14.5" x14ac:dyDescent="0.35">
      <c r="B397" t="str">
        <f>INDEX(Table12[Site Name],MATCH('2024'!C397,Table12[Site ID],0),1)</f>
        <v>Woodside Avenue</v>
      </c>
      <c r="C397" s="135" t="s">
        <v>175</v>
      </c>
      <c r="D397" t="str">
        <f>Table1324[[#This Row],[Site ID]]&amp;"-"&amp;Table1324[[#This Row],[Site Name]]</f>
        <v>WA-Woodside Avenue</v>
      </c>
      <c r="E397" s="93" t="s">
        <v>1277</v>
      </c>
      <c r="F397" t="s">
        <v>448</v>
      </c>
      <c r="G397" s="109">
        <v>45476</v>
      </c>
      <c r="H397" s="109">
        <v>45504</v>
      </c>
      <c r="I397" s="9">
        <v>670.5</v>
      </c>
      <c r="J397" s="9">
        <v>23.147131991051452</v>
      </c>
      <c r="K397" s="9">
        <v>12.080966592406813</v>
      </c>
      <c r="L397" s="9">
        <v>1.1279999999999999</v>
      </c>
      <c r="N397" s="273">
        <f>INDEX(Table12[],MATCH(Table1324[[#This Row],[Site ID]],Table12[[#Data],[Site ID]],0),MATCH(Table11[[#Headers],[Area]],Table12[#Headers],0))</f>
        <v>6</v>
      </c>
    </row>
    <row r="398" spans="2:14" ht="14.5" x14ac:dyDescent="0.35">
      <c r="B398" t="str">
        <f>INDEX(Table12[Site Name],MATCH('2024'!C398,Table12[Site ID],0),1)</f>
        <v>Belmont Road</v>
      </c>
      <c r="C398" s="135" t="s">
        <v>42</v>
      </c>
      <c r="D398" t="str">
        <f>Table1324[[#This Row],[Site ID]]&amp;"-"&amp;Table1324[[#This Row],[Site Name]]</f>
        <v>BEL-Belmont Road</v>
      </c>
      <c r="E398" s="93" t="s">
        <v>1278</v>
      </c>
      <c r="F398" t="s">
        <v>448</v>
      </c>
      <c r="G398" s="109">
        <v>45476</v>
      </c>
      <c r="H398" s="109">
        <v>45504</v>
      </c>
      <c r="I398" s="9">
        <v>670.5</v>
      </c>
      <c r="J398" s="9">
        <v>16.826815809097688</v>
      </c>
      <c r="K398" s="9">
        <v>8.7822629483808399</v>
      </c>
      <c r="L398" s="9">
        <v>0.82</v>
      </c>
      <c r="N398" s="273">
        <f>INDEX(Table12[],MATCH(Table1324[[#This Row],[Site ID]],Table12[[#Data],[Site ID]],0),MATCH(Table11[[#Headers],[Area]],Table12[#Headers],0))</f>
        <v>6</v>
      </c>
    </row>
    <row r="399" spans="2:14" ht="14.5" x14ac:dyDescent="0.35">
      <c r="B399" t="str">
        <f>INDEX(Table12[Site Name],MATCH('2024'!C399,Table12[Site ID],0),1)</f>
        <v>Leigh Road/J13</v>
      </c>
      <c r="C399" s="135" t="s">
        <v>120</v>
      </c>
      <c r="D399" t="str">
        <f>Table1324[[#This Row],[Site ID]]&amp;"-"&amp;Table1324[[#This Row],[Site Name]]</f>
        <v>LR13-Leigh Road/J13</v>
      </c>
      <c r="E399" s="93" t="s">
        <v>1279</v>
      </c>
      <c r="F399" t="s">
        <v>448</v>
      </c>
      <c r="G399" s="109">
        <v>45476</v>
      </c>
      <c r="H399" s="109">
        <v>45504</v>
      </c>
      <c r="I399" s="9">
        <v>670.51666666672099</v>
      </c>
      <c r="J399" s="9">
        <v>35.376474857693935</v>
      </c>
      <c r="K399" s="9">
        <v>18.463713391280759</v>
      </c>
      <c r="L399" s="9">
        <v>1.724</v>
      </c>
      <c r="N399" s="273">
        <f>INDEX(Table12[],MATCH(Table1324[[#This Row],[Site ID]],Table12[[#Data],[Site ID]],0),MATCH(Table11[[#Headers],[Area]],Table12[#Headers],0))</f>
        <v>6</v>
      </c>
    </row>
    <row r="400" spans="2:14" ht="14.5" x14ac:dyDescent="0.35">
      <c r="B400" t="str">
        <f>INDEX(Table12[Site Name],MATCH('2024'!C400,Table12[Site ID],0),1)</f>
        <v>Steele Close (A)</v>
      </c>
      <c r="C400" s="135" t="s">
        <v>167</v>
      </c>
      <c r="D400" t="str">
        <f>Table1324[[#This Row],[Site ID]]&amp;"-"&amp;Table1324[[#This Row],[Site Name]]</f>
        <v>SC(A)-Steele Close (A)</v>
      </c>
      <c r="E400" s="93" t="s">
        <v>1280</v>
      </c>
      <c r="F400" t="s">
        <v>448</v>
      </c>
      <c r="G400" s="109">
        <v>45476</v>
      </c>
      <c r="H400" s="109">
        <v>45504</v>
      </c>
      <c r="I400" s="9">
        <v>670.59999999997672</v>
      </c>
      <c r="J400" s="9">
        <v>17.911731285416668</v>
      </c>
      <c r="K400" s="9">
        <v>9.3485027585681983</v>
      </c>
      <c r="L400" s="9">
        <v>0.873</v>
      </c>
      <c r="N400" s="273">
        <f>INDEX(Table12[],MATCH(Table1324[[#This Row],[Site ID]],Table12[[#Data],[Site ID]],0),MATCH(Table11[[#Headers],[Area]],Table12[#Headers],0))</f>
        <v>6</v>
      </c>
    </row>
    <row r="401" spans="2:15" ht="14.5" x14ac:dyDescent="0.35">
      <c r="B401" t="str">
        <f>INDEX(Table12[Site Name],MATCH('2024'!C401,Table12[Site ID],0),1)</f>
        <v>Steele Close (B)</v>
      </c>
      <c r="C401" s="135" t="s">
        <v>170</v>
      </c>
      <c r="D401" t="str">
        <f>Table1324[[#This Row],[Site ID]]&amp;"-"&amp;Table1324[[#This Row],[Site Name]]</f>
        <v>SC(B)-Steele Close (B)</v>
      </c>
      <c r="E401" s="93" t="s">
        <v>1281</v>
      </c>
      <c r="F401" t="s">
        <v>448</v>
      </c>
      <c r="G401" s="109">
        <v>45476</v>
      </c>
      <c r="H401" s="109">
        <v>45504</v>
      </c>
      <c r="I401" s="9">
        <v>670.59999999997672</v>
      </c>
      <c r="J401" s="9">
        <v>16.39344020280403</v>
      </c>
      <c r="K401" s="9">
        <v>8.5560752624238159</v>
      </c>
      <c r="L401" s="9">
        <v>0.79900000000000004</v>
      </c>
      <c r="N401" s="273">
        <f>INDEX(Table12[],MATCH(Table1324[[#This Row],[Site ID]],Table12[[#Data],[Site ID]],0),MATCH(Table11[[#Headers],[Area]],Table12[#Headers],0))</f>
        <v>6</v>
      </c>
    </row>
    <row r="402" spans="2:15" ht="14.5" x14ac:dyDescent="0.35">
      <c r="B402" t="str">
        <f>INDEX(Table12[Site Name],MATCH('2024'!C402,Table12[Site ID],0),1)</f>
        <v>Steele Close (C)</v>
      </c>
      <c r="C402" s="135" t="s">
        <v>173</v>
      </c>
      <c r="D402" t="str">
        <f>Table1324[[#This Row],[Site ID]]&amp;"-"&amp;Table1324[[#This Row],[Site Name]]</f>
        <v>SC(C)-Steele Close (C)</v>
      </c>
      <c r="E402" s="93" t="s">
        <v>1282</v>
      </c>
      <c r="F402" t="s">
        <v>448</v>
      </c>
      <c r="G402" s="109">
        <v>45476</v>
      </c>
      <c r="H402" s="109">
        <v>45504</v>
      </c>
      <c r="I402" s="9">
        <v>670.59999999997672</v>
      </c>
      <c r="J402" s="9">
        <v>17.439830002983008</v>
      </c>
      <c r="K402" s="9">
        <v>9.1022077259827814</v>
      </c>
      <c r="L402" s="9">
        <v>0.85</v>
      </c>
      <c r="N402" s="273">
        <f>INDEX(Table12[],MATCH(Table1324[[#This Row],[Site ID]],Table12[[#Data],[Site ID]],0),MATCH(Table11[[#Headers],[Area]],Table12[#Headers],0))</f>
        <v>6</v>
      </c>
    </row>
    <row r="403" spans="2:15" ht="14.5" x14ac:dyDescent="0.35">
      <c r="B403" t="str">
        <f>INDEX(Table12[Site Name],MATCH('2024'!C403,Table12[Site ID],0),1)</f>
        <v>Medina Close</v>
      </c>
      <c r="C403" s="135" t="s">
        <v>127</v>
      </c>
      <c r="D403" t="str">
        <f>Table1324[[#This Row],[Site ID]]&amp;"-"&amp;Table1324[[#This Row],[Site Name]]</f>
        <v>MC-Medina Close</v>
      </c>
      <c r="E403" s="93" t="s">
        <v>1283</v>
      </c>
      <c r="F403" t="s">
        <v>448</v>
      </c>
      <c r="G403" s="109">
        <v>45476</v>
      </c>
      <c r="H403" s="109">
        <v>45504</v>
      </c>
      <c r="I403" s="9">
        <v>670.59999999997672</v>
      </c>
      <c r="J403" s="9">
        <v>17.234655532359678</v>
      </c>
      <c r="K403" s="9">
        <v>8.9951229292065129</v>
      </c>
      <c r="L403" s="9">
        <v>0.84</v>
      </c>
      <c r="N403" s="273">
        <f>INDEX(Table12[],MATCH(Table1324[[#This Row],[Site ID]],Table12[[#Data],[Site ID]],0),MATCH(Table11[[#Headers],[Area]],Table12[#Headers],0))</f>
        <v>6</v>
      </c>
    </row>
    <row r="404" spans="2:15" ht="14.5" x14ac:dyDescent="0.35">
      <c r="B404" t="str">
        <f>INDEX(Table12[Site Name],MATCH('2024'!C404,Table12[Site ID],0),1)</f>
        <v>Porteous Crescent (A)</v>
      </c>
      <c r="C404" s="135" t="s">
        <v>154</v>
      </c>
      <c r="D404" t="str">
        <f>Table1324[[#This Row],[Site ID]]&amp;"-"&amp;Table1324[[#This Row],[Site Name]]</f>
        <v>PC(A)-Porteous Crescent (A)</v>
      </c>
      <c r="E404" s="93" t="s">
        <v>1284</v>
      </c>
      <c r="F404" t="s">
        <v>448</v>
      </c>
      <c r="G404" s="109">
        <v>45476</v>
      </c>
      <c r="H404" s="109">
        <v>45504</v>
      </c>
      <c r="I404" s="9">
        <v>670.61666666669771</v>
      </c>
      <c r="J404" s="9">
        <v>18.01387081541781</v>
      </c>
      <c r="K404" s="9">
        <v>9.4018114903015721</v>
      </c>
      <c r="L404" s="9">
        <v>0.878</v>
      </c>
      <c r="N404" s="273">
        <f>INDEX(Table12[],MATCH(Table1324[[#This Row],[Site ID]],Table12[[#Data],[Site ID]],0),MATCH(Table11[[#Headers],[Area]],Table12[#Headers],0))</f>
        <v>6</v>
      </c>
    </row>
    <row r="405" spans="2:15" ht="14.5" x14ac:dyDescent="0.35">
      <c r="B405" t="str">
        <f>INDEX(Table12[Site Name],MATCH('2024'!C405,Table12[Site ID],0),1)</f>
        <v>Nuffield Hospital</v>
      </c>
      <c r="C405" s="135" t="s">
        <v>133</v>
      </c>
      <c r="D405" t="str">
        <f>Table1324[[#This Row],[Site ID]]&amp;"-"&amp;Table1324[[#This Row],[Site Name]]</f>
        <v>NH-Nuffield Hospital</v>
      </c>
      <c r="E405" s="93" t="s">
        <v>1285</v>
      </c>
      <c r="F405" t="s">
        <v>448</v>
      </c>
      <c r="G405" s="109">
        <v>45476</v>
      </c>
      <c r="H405" s="109">
        <v>45504</v>
      </c>
      <c r="I405" s="9">
        <v>670.63333333324408</v>
      </c>
      <c r="J405" s="9">
        <v>15.100090461754581</v>
      </c>
      <c r="K405" s="9">
        <v>7.8810493015420571</v>
      </c>
      <c r="L405" s="9">
        <v>0.73599999999999999</v>
      </c>
      <c r="N405" s="273">
        <f>INDEX(Table12[],MATCH(Table1324[[#This Row],[Site ID]],Table12[[#Data],[Site ID]],0),MATCH(Table11[[#Headers],[Area]],Table12[#Headers],0))</f>
        <v>7</v>
      </c>
    </row>
    <row r="406" spans="2:15" ht="14.5" x14ac:dyDescent="0.35">
      <c r="B406" t="str">
        <f>INDEX(Table12[Site Name],MATCH('2024'!C406,Table12[Site ID],0),1)</f>
        <v>Ashdown Road</v>
      </c>
      <c r="C406" s="135" t="s">
        <v>30</v>
      </c>
      <c r="D406" t="str">
        <f>Table1324[[#This Row],[Site ID]]&amp;"-"&amp;Table1324[[#This Row],[Site Name]]</f>
        <v>AR-Ashdown Road</v>
      </c>
      <c r="E406" s="93" t="s">
        <v>1286</v>
      </c>
      <c r="F406" t="s">
        <v>448</v>
      </c>
      <c r="G406" s="109">
        <v>45476</v>
      </c>
      <c r="H406" s="109">
        <v>45504</v>
      </c>
      <c r="I406" s="9">
        <v>670.6333333334187</v>
      </c>
      <c r="J406" s="9">
        <v>5.3137546597736662</v>
      </c>
      <c r="K406" s="9">
        <v>2.7733583819278009</v>
      </c>
      <c r="L406" s="9">
        <v>0.25900000000000001</v>
      </c>
      <c r="N406" s="273">
        <f>INDEX(Table12[],MATCH(Table1324[[#This Row],[Site ID]],Table12[[#Data],[Site ID]],0),MATCH(Table11[[#Headers],[Area]],Table12[#Headers],0))</f>
        <v>7</v>
      </c>
    </row>
    <row r="407" spans="2:15" ht="14.5" x14ac:dyDescent="0.35">
      <c r="B407" t="str">
        <f>INDEX(Table12[Site Name],MATCH('2024'!C407,Table12[Site ID],0),1)</f>
        <v>Chestnut Close</v>
      </c>
      <c r="C407" s="135" t="s">
        <v>60</v>
      </c>
      <c r="D407" t="str">
        <f>Table1324[[#This Row],[Site ID]]&amp;"-"&amp;Table1324[[#This Row],[Site Name]]</f>
        <v>CC-Chestnut Close</v>
      </c>
      <c r="E407" s="93" t="s">
        <v>1287</v>
      </c>
      <c r="F407" t="s">
        <v>448</v>
      </c>
      <c r="G407" s="109">
        <v>45476</v>
      </c>
      <c r="H407" s="109">
        <v>45504</v>
      </c>
      <c r="I407" s="9">
        <v>670.64999999996508</v>
      </c>
      <c r="J407" s="9">
        <v>22.423897711176892</v>
      </c>
      <c r="K407" s="9">
        <v>11.703495673891906</v>
      </c>
      <c r="L407" s="9">
        <v>1.093</v>
      </c>
      <c r="N407" s="273">
        <f>INDEX(Table12[],MATCH(Table1324[[#This Row],[Site ID]],Table12[[#Data],[Site ID]],0),MATCH(Table11[[#Headers],[Area]],Table12[#Headers],0))</f>
        <v>8</v>
      </c>
    </row>
    <row r="408" spans="2:15" ht="14.5" x14ac:dyDescent="0.35">
      <c r="B408" t="str">
        <f>INDEX(Table12[Site Name],MATCH('2024'!C408,Table12[Site ID],0),1)</f>
        <v>Sparrow Square</v>
      </c>
      <c r="C408" s="135" t="s">
        <v>188</v>
      </c>
      <c r="D408" t="str">
        <f>Table1324[[#This Row],[Site ID]]&amp;"-"&amp;Table1324[[#This Row],[Site Name]]</f>
        <v>SSQ-Sparrow Square</v>
      </c>
      <c r="E408" s="93" t="s">
        <v>1288</v>
      </c>
      <c r="F408" t="s">
        <v>448</v>
      </c>
      <c r="G408" s="109">
        <v>45476</v>
      </c>
      <c r="H408" s="109">
        <v>45504</v>
      </c>
      <c r="I408" s="9">
        <v>670.6500000001397</v>
      </c>
      <c r="J408" s="9">
        <v>16.16654290613247</v>
      </c>
      <c r="K408" s="9">
        <v>8.4376528737643373</v>
      </c>
      <c r="L408" s="9">
        <v>0.78800000000000003</v>
      </c>
      <c r="N408" s="273">
        <f>INDEX(Table12[],MATCH(Table1324[[#This Row],[Site ID]],Table12[[#Data],[Site ID]],0),MATCH(Table11[[#Headers],[Area]],Table12[#Headers],0))</f>
        <v>8</v>
      </c>
    </row>
    <row r="409" spans="2:15" ht="14.5" x14ac:dyDescent="0.35">
      <c r="B409" t="str">
        <f>INDEX(Table12[Site Name],MATCH('2024'!C409,Table12[Site ID],0),1)</f>
        <v>Dove Dale</v>
      </c>
      <c r="C409" s="135" t="s">
        <v>76</v>
      </c>
      <c r="D409" t="str">
        <f>Table1324[[#This Row],[Site ID]]&amp;"-"&amp;Table1324[[#This Row],[Site Name]]</f>
        <v>DD (A)-Dove Dale</v>
      </c>
      <c r="E409" s="93" t="s">
        <v>1289</v>
      </c>
      <c r="F409" t="s">
        <v>448</v>
      </c>
      <c r="G409" s="109">
        <v>45476</v>
      </c>
      <c r="H409" s="109">
        <v>45504</v>
      </c>
      <c r="I409" s="9">
        <v>670.66666666668607</v>
      </c>
      <c r="J409" s="285"/>
      <c r="K409" s="9">
        <v>20.247722174260737</v>
      </c>
      <c r="L409" s="9">
        <v>1.891</v>
      </c>
      <c r="M409" t="s">
        <v>1290</v>
      </c>
      <c r="N409" s="273">
        <f>INDEX(Table12[],MATCH(Table1324[[#This Row],[Site ID]],Table12[[#Data],[Site ID]],0),MATCH(Table11[[#Headers],[Area]],Table12[#Headers],0))</f>
        <v>8</v>
      </c>
      <c r="O409" t="s">
        <v>990</v>
      </c>
    </row>
    <row r="410" spans="2:15" ht="14.5" x14ac:dyDescent="0.35">
      <c r="B410" t="str">
        <f>INDEX(Table12[Site Name],MATCH('2024'!C410,Table12[Site ID],0),1)</f>
        <v>Passfield Avenue</v>
      </c>
      <c r="C410" s="135" t="s">
        <v>146</v>
      </c>
      <c r="D410" t="str">
        <f>Table1324[[#This Row],[Site ID]]&amp;"-"&amp;Table1324[[#This Row],[Site Name]]</f>
        <v>PA-Passfield Avenue</v>
      </c>
      <c r="E410" s="93" t="s">
        <v>1291</v>
      </c>
      <c r="F410" t="s">
        <v>448</v>
      </c>
      <c r="G410" s="109">
        <v>45476</v>
      </c>
      <c r="H410" s="109">
        <v>45504</v>
      </c>
      <c r="I410" s="9">
        <v>670.69999999995343</v>
      </c>
      <c r="J410" s="9">
        <v>20.145128969734515</v>
      </c>
      <c r="K410" s="9">
        <v>10.514159170007575</v>
      </c>
      <c r="L410" s="9">
        <v>0.98199999999999998</v>
      </c>
      <c r="N410" s="273">
        <f>INDEX(Table12[],MATCH(Table1324[[#This Row],[Site ID]],Table12[[#Data],[Site ID]],0),MATCH(Table11[[#Headers],[Area]],Table12[#Headers],0))</f>
        <v>8</v>
      </c>
    </row>
    <row r="411" spans="2:15" ht="14.5" x14ac:dyDescent="0.35">
      <c r="B411" t="str">
        <f>INDEX(Table12[Site Name],MATCH('2024'!C411,Table12[Site ID],0),1)</f>
        <v>High Street Botley</v>
      </c>
      <c r="C411" s="295" t="s">
        <v>13</v>
      </c>
      <c r="D411" t="str">
        <f>Table1324[[#This Row],[Site ID]]&amp;"-"&amp;Table1324[[#This Row],[Site Name]]</f>
        <v>HSB-High Street Botley</v>
      </c>
      <c r="E411" s="296" t="s">
        <v>1292</v>
      </c>
      <c r="F411" t="s">
        <v>449</v>
      </c>
      <c r="G411" s="297">
        <v>45504</v>
      </c>
      <c r="H411" s="297">
        <v>45539</v>
      </c>
      <c r="I411" s="18">
        <v>841.20000000006985</v>
      </c>
      <c r="J411" s="18">
        <v>27.985792914881177</v>
      </c>
      <c r="K411" s="18">
        <v>14.606363734280364</v>
      </c>
      <c r="L411" s="18">
        <v>1.7110000000000001</v>
      </c>
      <c r="N411" s="273">
        <f>INDEX(Table12[],MATCH(Table1324[[#This Row],[Site ID]],Table12[[#Data],[Site ID]],0),MATCH(Table11[[#Headers],[Area]],Table12[#Headers],0))</f>
        <v>1</v>
      </c>
    </row>
    <row r="412" spans="2:15" ht="14.5" x14ac:dyDescent="0.35">
      <c r="B412" t="str">
        <f>INDEX(Table12[Site Name],MATCH('2024'!C412,Table12[Site ID],0),1)</f>
        <v>High Street Botley 2 (A)</v>
      </c>
      <c r="C412" s="295" t="s">
        <v>24</v>
      </c>
      <c r="D412" t="str">
        <f>Table1324[[#This Row],[Site ID]]&amp;"-"&amp;Table1324[[#This Row],[Site Name]]</f>
        <v>HSB2A-High Street Botley 2 (A)</v>
      </c>
      <c r="E412" s="296" t="s">
        <v>1293</v>
      </c>
      <c r="F412" t="s">
        <v>449</v>
      </c>
      <c r="G412" s="297">
        <v>45504</v>
      </c>
      <c r="H412" s="297">
        <v>45539</v>
      </c>
      <c r="I412" s="18">
        <v>841.25000000005821</v>
      </c>
      <c r="J412" s="18">
        <v>21.998044576521508</v>
      </c>
      <c r="K412" s="18">
        <v>11.481234121357781</v>
      </c>
      <c r="L412" s="18">
        <v>1.345</v>
      </c>
      <c r="N412" s="273">
        <f>INDEX(Table12[],MATCH(Table1324[[#This Row],[Site ID]],Table12[[#Data],[Site ID]],0),MATCH(Table11[[#Headers],[Area]],Table12[#Headers],0))</f>
        <v>1</v>
      </c>
    </row>
    <row r="413" spans="2:15" ht="14.5" x14ac:dyDescent="0.35">
      <c r="B413" t="str">
        <f>INDEX(Table12[Site Name],MATCH('2024'!C413,Table12[Site ID],0),1)</f>
        <v>Kings Copse Avenue</v>
      </c>
      <c r="C413" s="295" t="s">
        <v>28</v>
      </c>
      <c r="D413" t="str">
        <f>Table1324[[#This Row],[Site ID]]&amp;"-"&amp;Table1324[[#This Row],[Site Name]]</f>
        <v>KCA-Kings Copse Avenue</v>
      </c>
      <c r="E413" s="296" t="s">
        <v>1294</v>
      </c>
      <c r="F413" t="s">
        <v>449</v>
      </c>
      <c r="G413" s="297">
        <v>45504</v>
      </c>
      <c r="H413" s="297">
        <v>45539</v>
      </c>
      <c r="I413" s="18">
        <v>841.24999999988358</v>
      </c>
      <c r="J413" s="18">
        <v>20.248014264490173</v>
      </c>
      <c r="K413" s="18">
        <v>10.56785713177984</v>
      </c>
      <c r="L413" s="18">
        <v>1.238</v>
      </c>
      <c r="N413" s="273">
        <f>INDEX(Table12[],MATCH(Table1324[[#This Row],[Site ID]],Table12[[#Data],[Site ID]],0),MATCH(Table11[[#Headers],[Area]],Table12[#Headers],0))</f>
        <v>1</v>
      </c>
    </row>
    <row r="414" spans="2:15" ht="14.5" x14ac:dyDescent="0.35">
      <c r="B414" t="str">
        <f>INDEX(Table12[Site Name],MATCH('2024'!C414,Table12[Site ID],0),1)</f>
        <v>Grange Road</v>
      </c>
      <c r="C414" s="295" t="s">
        <v>32</v>
      </c>
      <c r="D414" t="str">
        <f>Table1324[[#This Row],[Site ID]]&amp;"-"&amp;Table1324[[#This Row],[Site Name]]</f>
        <v>GR-Grange Road</v>
      </c>
      <c r="E414" s="296" t="s">
        <v>1295</v>
      </c>
      <c r="F414" t="s">
        <v>449</v>
      </c>
      <c r="G414" s="297">
        <v>45504</v>
      </c>
      <c r="H414" s="297">
        <v>45539</v>
      </c>
      <c r="I414" s="18">
        <v>841.24999999988358</v>
      </c>
      <c r="J414" s="18">
        <v>20.051749182766518</v>
      </c>
      <c r="K414" s="18">
        <v>10.465422329210083</v>
      </c>
      <c r="L414" s="18">
        <v>1.226</v>
      </c>
      <c r="N414" s="273">
        <f>INDEX(Table12[],MATCH(Table1324[[#This Row],[Site ID]],Table12[[#Data],[Site ID]],0),MATCH(Table11[[#Headers],[Area]],Table12[#Headers],0))</f>
        <v>1</v>
      </c>
    </row>
    <row r="415" spans="2:15" ht="14.5" x14ac:dyDescent="0.35">
      <c r="B415" t="str">
        <f>INDEX(Table12[Site Name],MATCH('2024'!C415,Table12[Site ID],0),1)</f>
        <v>Pavilion Road</v>
      </c>
      <c r="C415" s="295" t="s">
        <v>36</v>
      </c>
      <c r="D415" t="str">
        <f>Table1324[[#This Row],[Site ID]]&amp;"-"&amp;Table1324[[#This Row],[Site Name]]</f>
        <v>PAV-Pavilion Road</v>
      </c>
      <c r="E415" s="296" t="s">
        <v>1296</v>
      </c>
      <c r="F415" t="s">
        <v>449</v>
      </c>
      <c r="G415" s="297">
        <v>45504</v>
      </c>
      <c r="H415" s="297">
        <v>45539</v>
      </c>
      <c r="I415" s="18">
        <v>841.24999999988358</v>
      </c>
      <c r="J415" s="18">
        <v>10.598314413077247</v>
      </c>
      <c r="K415" s="18">
        <v>5.5314793387668306</v>
      </c>
      <c r="L415" s="18">
        <v>0.64800000000000002</v>
      </c>
      <c r="N415" s="273">
        <f>INDEX(Table12[],MATCH(Table1324[[#This Row],[Site ID]],Table12[[#Data],[Site ID]],0),MATCH(Table11[[#Headers],[Area]],Table12[#Headers],0))</f>
        <v>1</v>
      </c>
    </row>
    <row r="416" spans="2:15" ht="14.5" x14ac:dyDescent="0.35">
      <c r="B416" t="str">
        <f>INDEX(Table12[Site Name],MATCH('2024'!C416,Table12[Site ID],0),1)</f>
        <v>Winchester Street Railway Bridge</v>
      </c>
      <c r="C416" s="295" t="s">
        <v>40</v>
      </c>
      <c r="D416" t="str">
        <f>Table1324[[#This Row],[Site ID]]&amp;"-"&amp;Table1324[[#This Row],[Site Name]]</f>
        <v>WSRB-Winchester Street Railway Bridge</v>
      </c>
      <c r="E416" s="296" t="s">
        <v>1297</v>
      </c>
      <c r="F416" t="s">
        <v>449</v>
      </c>
      <c r="G416" s="297">
        <v>45504</v>
      </c>
      <c r="H416" s="297">
        <v>45539</v>
      </c>
      <c r="I416" s="18">
        <v>840.9833333332208</v>
      </c>
      <c r="J416" s="18">
        <v>9.8818082007187353</v>
      </c>
      <c r="K416" s="18">
        <v>5.1575199377446426</v>
      </c>
      <c r="L416" s="18">
        <v>0.60399999999999998</v>
      </c>
      <c r="N416" s="273">
        <f>INDEX(Table12[],MATCH(Table1324[[#This Row],[Site ID]],Table12[[#Data],[Site ID]],0),MATCH(Table11[[#Headers],[Area]],Table12[#Headers],0))</f>
        <v>1</v>
      </c>
    </row>
    <row r="417" spans="2:14" ht="14.5" x14ac:dyDescent="0.35">
      <c r="B417" t="str">
        <f>INDEX(Table12[Site Name],MATCH('2024'!C417,Table12[Site ID],0),1)</f>
        <v>Upper Northam Close</v>
      </c>
      <c r="C417" s="295" t="s">
        <v>44</v>
      </c>
      <c r="D417" t="str">
        <f>Table1324[[#This Row],[Site ID]]&amp;"-"&amp;Table1324[[#This Row],[Site Name]]</f>
        <v>UNC-Upper Northam Close</v>
      </c>
      <c r="E417" s="296" t="s">
        <v>1298</v>
      </c>
      <c r="F417" t="s">
        <v>449</v>
      </c>
      <c r="G417" s="297">
        <v>45504</v>
      </c>
      <c r="H417" s="297">
        <v>45539</v>
      </c>
      <c r="I417" s="18">
        <v>841.2666666667792</v>
      </c>
      <c r="J417" s="18">
        <v>17.07472382914424</v>
      </c>
      <c r="K417" s="18">
        <v>8.9116512678205844</v>
      </c>
      <c r="L417" s="18">
        <v>1.044</v>
      </c>
      <c r="N417" s="273">
        <f>INDEX(Table12[],MATCH(Table1324[[#This Row],[Site ID]],Table12[[#Data],[Site ID]],0),MATCH(Table11[[#Headers],[Area]],Table12[#Headers],0))</f>
        <v>1</v>
      </c>
    </row>
    <row r="418" spans="2:14" ht="14.5" x14ac:dyDescent="0.35">
      <c r="B418" t="str">
        <f>INDEX(Table12[Site Name],MATCH('2024'!C418,Table12[Site ID],0),1)</f>
        <v>Bridge Road</v>
      </c>
      <c r="C418" s="295" t="s">
        <v>34</v>
      </c>
      <c r="D418" t="str">
        <f>Table1324[[#This Row],[Site ID]]&amp;"-"&amp;Table1324[[#This Row],[Site Name]]</f>
        <v>BDG-Bridge Road</v>
      </c>
      <c r="E418" s="296" t="s">
        <v>1299</v>
      </c>
      <c r="F418" t="s">
        <v>449</v>
      </c>
      <c r="G418" s="297">
        <v>45504</v>
      </c>
      <c r="H418" s="297">
        <v>45539</v>
      </c>
      <c r="I418" s="18">
        <v>841.2666666667792</v>
      </c>
      <c r="J418" s="18">
        <v>18.137805293602455</v>
      </c>
      <c r="K418" s="18">
        <v>9.4664954559511774</v>
      </c>
      <c r="L418" s="18">
        <v>1.109</v>
      </c>
      <c r="N418" s="273">
        <f>INDEX(Table12[],MATCH(Table1324[[#This Row],[Site ID]],Table12[[#Data],[Site ID]],0),MATCH(Table11[[#Headers],[Area]],Table12[#Headers],0))</f>
        <v>2</v>
      </c>
    </row>
    <row r="419" spans="2:14" ht="14.5" x14ac:dyDescent="0.35">
      <c r="B419" t="str">
        <f>INDEX(Table12[Site Name],MATCH('2024'!C419,Table12[Site ID],0),1)</f>
        <v>Bridge Road 2</v>
      </c>
      <c r="C419" s="295" t="s">
        <v>38</v>
      </c>
      <c r="D419" t="str">
        <f>Table1324[[#This Row],[Site ID]]&amp;"-"&amp;Table1324[[#This Row],[Site Name]]</f>
        <v>BDG2-Bridge Road 2</v>
      </c>
      <c r="E419" s="296" t="s">
        <v>1300</v>
      </c>
      <c r="F419" t="s">
        <v>449</v>
      </c>
      <c r="G419" s="297">
        <v>45504</v>
      </c>
      <c r="H419" s="297">
        <v>45539</v>
      </c>
      <c r="I419" s="18">
        <v>841.26666666660458</v>
      </c>
      <c r="J419" s="18">
        <v>30.453195181870861</v>
      </c>
      <c r="K419" s="18">
        <v>15.894151973836566</v>
      </c>
      <c r="L419" s="18">
        <v>1.8620000000000001</v>
      </c>
      <c r="N419" s="273">
        <f>INDEX(Table12[],MATCH(Table1324[[#This Row],[Site ID]],Table12[[#Data],[Site ID]],0),MATCH(Table11[[#Headers],[Area]],Table12[#Headers],0))</f>
        <v>2</v>
      </c>
    </row>
    <row r="420" spans="2:14" ht="14.5" x14ac:dyDescent="0.35">
      <c r="B420" t="str">
        <f>INDEX(Table12[Site Name],MATCH('2024'!C420,Table12[Site ID],0),1)</f>
        <v>Oakhill 2 (Bridge)</v>
      </c>
      <c r="C420" s="295" t="s">
        <v>54</v>
      </c>
      <c r="D420" t="str">
        <f>Table1324[[#This Row],[Site ID]]&amp;"-"&amp;Table1324[[#This Row],[Site Name]]</f>
        <v>OH2-Oakhill 2 (Bridge)</v>
      </c>
      <c r="E420" s="296" t="s">
        <v>1301</v>
      </c>
      <c r="F420" t="s">
        <v>449</v>
      </c>
      <c r="G420" s="297">
        <v>45504</v>
      </c>
      <c r="H420" s="297">
        <v>45539</v>
      </c>
      <c r="I420" s="18">
        <v>841.28333333332557</v>
      </c>
      <c r="J420" s="18">
        <v>35.19547675178827</v>
      </c>
      <c r="K420" s="18">
        <v>18.36924673892916</v>
      </c>
      <c r="L420" s="18">
        <v>2.1520000000000001</v>
      </c>
      <c r="N420" s="273">
        <f>INDEX(Table12[],MATCH(Table1324[[#This Row],[Site ID]],Table12[[#Data],[Site ID]],0),MATCH(Table11[[#Headers],[Area]],Table12[#Headers],0))</f>
        <v>2</v>
      </c>
    </row>
    <row r="421" spans="2:14" ht="14.5" x14ac:dyDescent="0.35">
      <c r="B421" t="str">
        <f>INDEX(Table12[Site Name],MATCH('2024'!C421,Table12[Site ID],0),1)</f>
        <v>Oakhill (Prov)</v>
      </c>
      <c r="C421" s="295" t="s">
        <v>58</v>
      </c>
      <c r="D421" t="str">
        <f>Table1324[[#This Row],[Site ID]]&amp;"-"&amp;Table1324[[#This Row],[Site Name]]</f>
        <v>OH-Oakhill (Prov)</v>
      </c>
      <c r="E421" s="296" t="s">
        <v>1302</v>
      </c>
      <c r="F421" t="s">
        <v>449</v>
      </c>
      <c r="G421" s="297">
        <v>45504</v>
      </c>
      <c r="H421" s="297">
        <v>45539</v>
      </c>
      <c r="I421" s="18">
        <v>841.19999999989523</v>
      </c>
      <c r="J421" s="18">
        <v>24.992572515457226</v>
      </c>
      <c r="K421" s="18">
        <v>13.044140143766819</v>
      </c>
      <c r="L421" s="18">
        <v>1.528</v>
      </c>
      <c r="N421" s="273">
        <f>INDEX(Table12[],MATCH(Table1324[[#This Row],[Site ID]],Table12[[#Data],[Site ID]],0),MATCH(Table11[[#Headers],[Area]],Table12[#Headers],0))</f>
        <v>2</v>
      </c>
    </row>
    <row r="422" spans="2:14" ht="14.5" x14ac:dyDescent="0.35">
      <c r="B422" t="str">
        <f>INDEX(Table12[Site Name],MATCH('2024'!C422,Table12[Site ID],0),1)</f>
        <v>Providence Hill 2</v>
      </c>
      <c r="C422" s="295" t="s">
        <v>62</v>
      </c>
      <c r="D422" t="str">
        <f>Table1324[[#This Row],[Site ID]]&amp;"-"&amp;Table1324[[#This Row],[Site Name]]</f>
        <v>PH2-Providence Hill 2</v>
      </c>
      <c r="E422" s="296" t="s">
        <v>1303</v>
      </c>
      <c r="F422" t="s">
        <v>449</v>
      </c>
      <c r="G422" s="297">
        <v>45504</v>
      </c>
      <c r="H422" s="297">
        <v>45539</v>
      </c>
      <c r="I422" s="18">
        <v>841.25000000005821</v>
      </c>
      <c r="J422" s="18">
        <v>36.521660624068794</v>
      </c>
      <c r="K422" s="18">
        <v>19.061409511518161</v>
      </c>
      <c r="L422" s="18">
        <v>2.2330000000000001</v>
      </c>
      <c r="N422" s="273">
        <f>INDEX(Table12[],MATCH(Table1324[[#This Row],[Site ID]],Table12[[#Data],[Site ID]],0),MATCH(Table11[[#Headers],[Area]],Table12[#Headers],0))</f>
        <v>2</v>
      </c>
    </row>
    <row r="423" spans="2:14" ht="14.5" x14ac:dyDescent="0.35">
      <c r="B423" t="str">
        <f>INDEX(Table12[Site Name],MATCH('2024'!C423,Table12[Site ID],0),1)</f>
        <v>Providence Hill 1</v>
      </c>
      <c r="C423" s="295" t="s">
        <v>66</v>
      </c>
      <c r="D423" t="str">
        <f>Table1324[[#This Row],[Site ID]]&amp;"-"&amp;Table1324[[#This Row],[Site Name]]</f>
        <v>PH1-Providence Hill 1</v>
      </c>
      <c r="E423" s="296" t="s">
        <v>1304</v>
      </c>
      <c r="F423" t="s">
        <v>449</v>
      </c>
      <c r="G423" s="297">
        <v>45504</v>
      </c>
      <c r="H423" s="297">
        <v>45539</v>
      </c>
      <c r="I423" s="18">
        <v>841.25000000005821</v>
      </c>
      <c r="J423" s="18">
        <v>24.745755720652074</v>
      </c>
      <c r="K423" s="18">
        <v>12.915321357334069</v>
      </c>
      <c r="L423" s="18">
        <v>1.5129999999999999</v>
      </c>
      <c r="N423" s="273">
        <f>INDEX(Table12[],MATCH(Table1324[[#This Row],[Site ID]],Table12[[#Data],[Site ID]],0),MATCH(Table11[[#Headers],[Area]],Table12[#Headers],0))</f>
        <v>2</v>
      </c>
    </row>
    <row r="424" spans="2:14" ht="14.5" x14ac:dyDescent="0.35">
      <c r="B424" t="str">
        <f>INDEX(Table12[Site Name],MATCH('2024'!C424,Table12[Site ID],0),1)</f>
        <v>Providence Hill 3</v>
      </c>
      <c r="C424" s="295" t="s">
        <v>70</v>
      </c>
      <c r="D424" t="str">
        <f>Table1324[[#This Row],[Site ID]]&amp;"-"&amp;Table1324[[#This Row],[Site Name]]</f>
        <v>PH3-Providence Hill 3</v>
      </c>
      <c r="E424" s="296" t="s">
        <v>1305</v>
      </c>
      <c r="F424" t="s">
        <v>449</v>
      </c>
      <c r="G424" s="297">
        <v>45504</v>
      </c>
      <c r="H424" s="297">
        <v>45539</v>
      </c>
      <c r="I424" s="18">
        <v>841.25000000005821</v>
      </c>
      <c r="J424" s="18">
        <v>20.476990193163516</v>
      </c>
      <c r="K424" s="18">
        <v>10.687364401442336</v>
      </c>
      <c r="L424" s="18">
        <v>1.252</v>
      </c>
      <c r="N424" s="273">
        <f>INDEX(Table12[],MATCH(Table1324[[#This Row],[Site ID]],Table12[[#Data],[Site ID]],0),MATCH(Table11[[#Headers],[Area]],Table12[#Headers],0))</f>
        <v>2</v>
      </c>
    </row>
    <row r="425" spans="2:14" ht="14.5" x14ac:dyDescent="0.35">
      <c r="B425" t="str">
        <f>INDEX(Table12[Site Name],MATCH('2024'!C425,Table12[Site ID],0),1)</f>
        <v>Hamble Lane 2 (Tesco)</v>
      </c>
      <c r="C425" s="295" t="s">
        <v>74</v>
      </c>
      <c r="D425" t="str">
        <f>Table1324[[#This Row],[Site ID]]&amp;"-"&amp;Table1324[[#This Row],[Site Name]]</f>
        <v>HL2-Hamble Lane 2 (Tesco)</v>
      </c>
      <c r="E425" s="296" t="s">
        <v>1306</v>
      </c>
      <c r="F425" t="s">
        <v>449</v>
      </c>
      <c r="G425" s="297">
        <v>45504</v>
      </c>
      <c r="H425" s="297">
        <v>45539</v>
      </c>
      <c r="I425" s="18">
        <v>841.35000000003492</v>
      </c>
      <c r="J425" s="18">
        <v>32.478010340522808</v>
      </c>
      <c r="K425" s="18">
        <v>16.950944854135077</v>
      </c>
      <c r="L425" s="18">
        <v>1.986</v>
      </c>
      <c r="N425" s="273">
        <f>INDEX(Table12[],MATCH(Table1324[[#This Row],[Site ID]],Table12[[#Data],[Site ID]],0),MATCH(Table11[[#Headers],[Area]],Table12[#Headers],0))</f>
        <v>2</v>
      </c>
    </row>
    <row r="426" spans="2:14" ht="14.5" x14ac:dyDescent="0.35">
      <c r="B426" t="str">
        <f>INDEX(Table12[Site Name],MATCH('2024'!C426,Table12[Site ID],0),1)</f>
        <v>Hamble Lane (Woodlands)</v>
      </c>
      <c r="C426" s="295" t="s">
        <v>78</v>
      </c>
      <c r="D426" t="str">
        <f>Table1324[[#This Row],[Site ID]]&amp;"-"&amp;Table1324[[#This Row],[Site Name]]</f>
        <v>HL-Hamble Lane (Woodlands)</v>
      </c>
      <c r="E426" s="296">
        <v>2500438</v>
      </c>
      <c r="F426" t="s">
        <v>449</v>
      </c>
      <c r="G426" s="297">
        <v>45504</v>
      </c>
      <c r="H426" s="297">
        <v>45539</v>
      </c>
      <c r="I426" s="18">
        <v>841.84999999991851</v>
      </c>
      <c r="J426" s="18">
        <v>24.564681356538575</v>
      </c>
      <c r="K426" s="18">
        <v>12.82081490424769</v>
      </c>
      <c r="L426" s="18">
        <v>1.5029999999999999</v>
      </c>
      <c r="N426" s="273">
        <f>INDEX(Table12[],MATCH(Table1324[[#This Row],[Site ID]],Table12[[#Data],[Site ID]],0),MATCH(Table11[[#Headers],[Area]],Table12[#Headers],0))</f>
        <v>2</v>
      </c>
    </row>
    <row r="427" spans="2:14" ht="14.5" x14ac:dyDescent="0.35">
      <c r="B427" t="str">
        <f>INDEX(Table12[Site Name],MATCH('2024'!C427,Table12[Site ID],0),1)</f>
        <v>Hamble Lane 4</v>
      </c>
      <c r="C427" s="295" t="s">
        <v>86</v>
      </c>
      <c r="D427" t="str">
        <f>Table1324[[#This Row],[Site ID]]&amp;"-"&amp;Table1324[[#This Row],[Site Name]]</f>
        <v>HL4-Hamble Lane 4</v>
      </c>
      <c r="E427" s="296" t="s">
        <v>1307</v>
      </c>
      <c r="F427" t="s">
        <v>449</v>
      </c>
      <c r="G427" s="297">
        <v>45504</v>
      </c>
      <c r="H427" s="297">
        <v>45539</v>
      </c>
      <c r="I427" s="18">
        <v>841.91666666662786</v>
      </c>
      <c r="J427" s="18">
        <v>15.884883301990239</v>
      </c>
      <c r="K427" s="18">
        <v>8.2906489050053445</v>
      </c>
      <c r="L427" s="18">
        <v>0.97199999999999998</v>
      </c>
      <c r="N427" s="273">
        <f>INDEX(Table12[],MATCH(Table1324[[#This Row],[Site ID]],Table12[[#Data],[Site ID]],0),MATCH(Table11[[#Headers],[Area]],Table12[#Headers],0))</f>
        <v>2</v>
      </c>
    </row>
    <row r="428" spans="2:14" ht="14.5" x14ac:dyDescent="0.35">
      <c r="B428" t="str">
        <f>INDEX(Table12[Site Name],MATCH('2024'!C428,Table12[Site ID],0),1)</f>
        <v>Hamble Primary School</v>
      </c>
      <c r="C428" s="295" t="s">
        <v>90</v>
      </c>
      <c r="D428" t="str">
        <f>Table1324[[#This Row],[Site ID]]&amp;"-"&amp;Table1324[[#This Row],[Site Name]]</f>
        <v>HPS-Hamble Primary School</v>
      </c>
      <c r="E428" s="296" t="s">
        <v>1308</v>
      </c>
      <c r="F428" t="s">
        <v>449</v>
      </c>
      <c r="G428" s="297">
        <v>45504</v>
      </c>
      <c r="H428" s="297">
        <v>45539</v>
      </c>
      <c r="I428" s="18">
        <v>841.91666666662786</v>
      </c>
      <c r="J428" s="18">
        <v>18.614076214986508</v>
      </c>
      <c r="K428" s="18">
        <v>9.7150710934167588</v>
      </c>
      <c r="L428" s="18">
        <v>1.139</v>
      </c>
      <c r="N428" s="273">
        <f>INDEX(Table12[],MATCH(Table1324[[#This Row],[Site ID]],Table12[[#Data],[Site ID]],0),MATCH(Table11[[#Headers],[Area]],Table12[#Headers],0))</f>
        <v>2</v>
      </c>
    </row>
    <row r="429" spans="2:14" ht="14.5" x14ac:dyDescent="0.35">
      <c r="B429" t="str">
        <f>INDEX(Table12[Site Name],MATCH('2024'!C429,Table12[Site ID],0),1)</f>
        <v>Hound Parish Office</v>
      </c>
      <c r="C429" s="295" t="s">
        <v>93</v>
      </c>
      <c r="D429" t="str">
        <f>Table1324[[#This Row],[Site ID]]&amp;"-"&amp;Table1324[[#This Row],[Site Name]]</f>
        <v>HPO-Hound Parish Office</v>
      </c>
      <c r="E429" s="296" t="s">
        <v>1309</v>
      </c>
      <c r="F429" t="s">
        <v>449</v>
      </c>
      <c r="G429" s="297">
        <v>45504</v>
      </c>
      <c r="H429" s="297">
        <v>45539</v>
      </c>
      <c r="I429" s="18">
        <v>841.95000000006985</v>
      </c>
      <c r="J429" s="18">
        <v>11.913190807054063</v>
      </c>
      <c r="K429" s="18">
        <v>6.2177405047255032</v>
      </c>
      <c r="L429" s="18">
        <v>0.72899999999999998</v>
      </c>
      <c r="N429" s="273">
        <f>INDEX(Table12[],MATCH(Table1324[[#This Row],[Site ID]],Table12[[#Data],[Site ID]],0),MATCH(Table11[[#Headers],[Area]],Table12[#Headers],0))</f>
        <v>2</v>
      </c>
    </row>
    <row r="430" spans="2:14" ht="14.5" x14ac:dyDescent="0.35">
      <c r="B430" t="str">
        <f>INDEX(Table12[Site Name],MATCH('2024'!C430,Table12[Site ID],0),1)</f>
        <v>Swaythling road</v>
      </c>
      <c r="C430" s="295" t="s">
        <v>97</v>
      </c>
      <c r="D430" t="str">
        <f>Table1324[[#This Row],[Site ID]]&amp;"-"&amp;Table1324[[#This Row],[Site Name]]</f>
        <v>SWA-Swaythling road</v>
      </c>
      <c r="E430" s="296" t="s">
        <v>1310</v>
      </c>
      <c r="F430" t="s">
        <v>449</v>
      </c>
      <c r="G430" s="297">
        <v>45504</v>
      </c>
      <c r="H430" s="297">
        <v>45539</v>
      </c>
      <c r="I430" s="18">
        <v>841.78333333338378</v>
      </c>
      <c r="J430" s="18">
        <v>21.689896054011015</v>
      </c>
      <c r="K430" s="18">
        <v>11.320405038627879</v>
      </c>
      <c r="L430" s="18">
        <v>1.327</v>
      </c>
      <c r="N430" s="273">
        <f>INDEX(Table12[],MATCH(Table1324[[#This Row],[Site ID]],Table12[[#Data],[Site ID]],0),MATCH(Table11[[#Headers],[Area]],Table12[#Headers],0))</f>
        <v>3</v>
      </c>
    </row>
    <row r="431" spans="2:14" ht="14.5" x14ac:dyDescent="0.35">
      <c r="B431" t="str">
        <f>INDEX(Table12[Site Name],MATCH('2024'!C431,Table12[Site ID],0),1)</f>
        <v>Allington Lane</v>
      </c>
      <c r="C431" s="295" t="s">
        <v>26</v>
      </c>
      <c r="D431" t="str">
        <f>Table1324[[#This Row],[Site ID]]&amp;"-"&amp;Table1324[[#This Row],[Site Name]]</f>
        <v>AL-Allington Lane</v>
      </c>
      <c r="E431" s="296" t="s">
        <v>1311</v>
      </c>
      <c r="F431" t="s">
        <v>449</v>
      </c>
      <c r="G431" s="297">
        <v>45504</v>
      </c>
      <c r="H431" s="297">
        <v>45539</v>
      </c>
      <c r="I431" s="18">
        <v>841.83333333337214</v>
      </c>
      <c r="J431" s="18">
        <v>16.50753118194341</v>
      </c>
      <c r="K431" s="18">
        <v>8.6156217024756838</v>
      </c>
      <c r="L431" s="18">
        <v>1.01</v>
      </c>
      <c r="N431" s="273">
        <f>INDEX(Table12[],MATCH(Table1324[[#This Row],[Site ID]],Table12[[#Data],[Site ID]],0),MATCH(Table11[[#Headers],[Area]],Table12[#Headers],0))</f>
        <v>3</v>
      </c>
    </row>
    <row r="432" spans="2:14" ht="14.5" x14ac:dyDescent="0.35">
      <c r="B432" t="str">
        <f>INDEX(Table12[Site Name],MATCH('2024'!C432,Table12[Site ID],0),1)</f>
        <v>Jukes Walk</v>
      </c>
      <c r="C432" s="295" t="s">
        <v>102</v>
      </c>
      <c r="D432" t="str">
        <f>Table1324[[#This Row],[Site ID]]&amp;"-"&amp;Table1324[[#This Row],[Site Name]]</f>
        <v>JW-Jukes Walk</v>
      </c>
      <c r="E432" s="296" t="s">
        <v>1312</v>
      </c>
      <c r="F432" t="s">
        <v>449</v>
      </c>
      <c r="G432" s="297">
        <v>45504</v>
      </c>
      <c r="H432" s="297">
        <v>45539</v>
      </c>
      <c r="I432" s="18">
        <v>841.79999999993015</v>
      </c>
      <c r="J432" s="18">
        <v>12.37296626277128</v>
      </c>
      <c r="K432" s="18">
        <v>6.4577068177303136</v>
      </c>
      <c r="L432" s="18">
        <v>0.75700000000000001</v>
      </c>
      <c r="N432" s="273">
        <f>INDEX(Table12[],MATCH(Table1324[[#This Row],[Site ID]],Table12[[#Data],[Site ID]],0),MATCH(Table11[[#Headers],[Area]],Table12[#Headers],0))</f>
        <v>3</v>
      </c>
    </row>
    <row r="433" spans="2:14" ht="14.5" x14ac:dyDescent="0.35">
      <c r="B433" t="str">
        <f>INDEX(Table12[Site Name],MATCH('2024'!C433,Table12[Site ID],0),1)</f>
        <v>Botley Road</v>
      </c>
      <c r="C433" s="295" t="s">
        <v>46</v>
      </c>
      <c r="D433" t="str">
        <f>Table1324[[#This Row],[Site ID]]&amp;"-"&amp;Table1324[[#This Row],[Site Name]]</f>
        <v>BOT-Botley Road</v>
      </c>
      <c r="E433" s="296" t="s">
        <v>1313</v>
      </c>
      <c r="F433" t="s">
        <v>449</v>
      </c>
      <c r="G433" s="297">
        <v>45504</v>
      </c>
      <c r="H433" s="297">
        <v>45539</v>
      </c>
      <c r="I433" s="18">
        <v>841.81666666665114</v>
      </c>
      <c r="J433" s="18">
        <v>23.012934724504966</v>
      </c>
      <c r="K433" s="18">
        <v>12.010926265399252</v>
      </c>
      <c r="L433" s="18">
        <v>1.4079999999999999</v>
      </c>
      <c r="N433" s="273">
        <f>INDEX(Table12[],MATCH(Table1324[[#This Row],[Site ID]],Table12[[#Data],[Site ID]],0),MATCH(Table11[[#Headers],[Area]],Table12[#Headers],0))</f>
        <v>4</v>
      </c>
    </row>
    <row r="434" spans="2:14" ht="14.5" x14ac:dyDescent="0.35">
      <c r="B434" t="str">
        <f>INDEX(Table12[Site Name],MATCH('2024'!C434,Table12[Site ID],0),1)</f>
        <v>Wyvern School</v>
      </c>
      <c r="C434" s="295" t="s">
        <v>107</v>
      </c>
      <c r="D434" t="str">
        <f>Table1324[[#This Row],[Site ID]]&amp;"-"&amp;Table1324[[#This Row],[Site Name]]</f>
        <v>WYV-Wyvern School</v>
      </c>
      <c r="E434" s="296" t="s">
        <v>1314</v>
      </c>
      <c r="F434" t="s">
        <v>449</v>
      </c>
      <c r="G434" s="297">
        <v>45504</v>
      </c>
      <c r="H434" s="297">
        <v>45539</v>
      </c>
      <c r="I434" s="18">
        <v>841.8666666666395</v>
      </c>
      <c r="J434" s="18">
        <v>18.010474342731023</v>
      </c>
      <c r="K434" s="18">
        <v>9.4000388010078417</v>
      </c>
      <c r="L434" s="18">
        <v>1.1020000000000001</v>
      </c>
      <c r="N434" s="273">
        <f>INDEX(Table12[],MATCH(Table1324[[#This Row],[Site ID]],Table12[[#Data],[Site ID]],0),MATCH(Table11[[#Headers],[Area]],Table12[#Headers],0))</f>
        <v>4</v>
      </c>
    </row>
    <row r="435" spans="2:14" ht="14.5" x14ac:dyDescent="0.35">
      <c r="B435" t="str">
        <f>INDEX(Table12[Site Name],MATCH('2024'!C435,Table12[Site ID],0),1)</f>
        <v>Fair Oak Road/Sandy Lane</v>
      </c>
      <c r="C435" s="295" t="s">
        <v>84</v>
      </c>
      <c r="D435" t="str">
        <f>Table1324[[#This Row],[Site ID]]&amp;"-"&amp;Table1324[[#This Row],[Site Name]]</f>
        <v>FORSL-Fair Oak Road/Sandy Lane</v>
      </c>
      <c r="E435" s="296" t="s">
        <v>1315</v>
      </c>
      <c r="F435" t="s">
        <v>449</v>
      </c>
      <c r="G435" s="297">
        <v>45504</v>
      </c>
      <c r="H435" s="297">
        <v>45539</v>
      </c>
      <c r="I435" s="18">
        <v>841.8666666666395</v>
      </c>
      <c r="J435" s="18">
        <v>22.635668751980457</v>
      </c>
      <c r="K435" s="18">
        <v>11.814023356983538</v>
      </c>
      <c r="L435" s="18">
        <v>1.385</v>
      </c>
      <c r="N435" s="273">
        <f>INDEX(Table12[],MATCH(Table1324[[#This Row],[Site ID]],Table12[[#Data],[Site ID]],0),MATCH(Table11[[#Headers],[Area]],Table12[#Headers],0))</f>
        <v>4</v>
      </c>
    </row>
    <row r="436" spans="2:14" ht="14.5" x14ac:dyDescent="0.35">
      <c r="B436" t="str">
        <f>INDEX(Table12[Site Name],MATCH('2024'!C436,Table12[Site ID],0),1)</f>
        <v>Fair Oak Road</v>
      </c>
      <c r="C436" s="295" t="s">
        <v>80</v>
      </c>
      <c r="D436" t="str">
        <f>Table1324[[#This Row],[Site ID]]&amp;"-"&amp;Table1324[[#This Row],[Site Name]]</f>
        <v>FOR-Fair Oak Road</v>
      </c>
      <c r="E436" s="296" t="s">
        <v>1316</v>
      </c>
      <c r="F436" t="s">
        <v>449</v>
      </c>
      <c r="G436" s="297">
        <v>45504</v>
      </c>
      <c r="H436" s="297">
        <v>45539</v>
      </c>
      <c r="I436" s="18">
        <v>841.8666666666395</v>
      </c>
      <c r="J436" s="18">
        <v>15.477240655686277</v>
      </c>
      <c r="K436" s="18">
        <v>8.0778917827172645</v>
      </c>
      <c r="L436" s="18">
        <v>0.94699999999999995</v>
      </c>
      <c r="N436" s="273">
        <f>INDEX(Table12[],MATCH(Table1324[[#This Row],[Site ID]],Table12[[#Data],[Site ID]],0),MATCH(Table11[[#Headers],[Area]],Table12[#Headers],0))</f>
        <v>4</v>
      </c>
    </row>
    <row r="437" spans="2:14" ht="14.5" x14ac:dyDescent="0.35">
      <c r="B437" t="str">
        <f>INDEX(Table12[Site Name],MATCH('2024'!C437,Table12[Site ID],0),1)</f>
        <v>Bishopstoke Road</v>
      </c>
      <c r="C437" s="295" t="s">
        <v>49</v>
      </c>
      <c r="D437" t="str">
        <f>Table1324[[#This Row],[Site ID]]&amp;"-"&amp;Table1324[[#This Row],[Site Name]]</f>
        <v>BR-Bishopstoke Road</v>
      </c>
      <c r="E437" s="296" t="s">
        <v>1317</v>
      </c>
      <c r="F437" t="s">
        <v>449</v>
      </c>
      <c r="G437" s="297">
        <v>45504</v>
      </c>
      <c r="H437" s="297">
        <v>45539</v>
      </c>
      <c r="I437" s="18">
        <v>841.91666666662786</v>
      </c>
      <c r="J437" s="18">
        <v>22.863119073543565</v>
      </c>
      <c r="K437" s="18">
        <v>11.932734380763865</v>
      </c>
      <c r="L437" s="18">
        <v>1.399</v>
      </c>
      <c r="N437" s="273">
        <f>INDEX(Table12[],MATCH(Table1324[[#This Row],[Site ID]],Table12[[#Data],[Site ID]],0),MATCH(Table11[[#Headers],[Area]],Table12[#Headers],0))</f>
        <v>5</v>
      </c>
    </row>
    <row r="438" spans="2:14" ht="14.5" x14ac:dyDescent="0.35">
      <c r="B438" t="str">
        <f>INDEX(Table12[Site Name],MATCH('2024'!C438,Table12[Site ID],0),1)</f>
        <v>Twyford Road</v>
      </c>
      <c r="C438" s="295" t="s">
        <v>118</v>
      </c>
      <c r="D438" t="str">
        <f>Table1324[[#This Row],[Site ID]]&amp;"-"&amp;Table1324[[#This Row],[Site Name]]</f>
        <v>TWY-Twyford Road</v>
      </c>
      <c r="E438" s="296" t="s">
        <v>1318</v>
      </c>
      <c r="F438" t="s">
        <v>449</v>
      </c>
      <c r="G438" s="297">
        <v>45504</v>
      </c>
      <c r="H438" s="297">
        <v>45539</v>
      </c>
      <c r="I438" s="18">
        <v>842.03333333332557</v>
      </c>
      <c r="J438" s="18">
        <v>19.787992161830672</v>
      </c>
      <c r="K438" s="18">
        <v>10.327762088638138</v>
      </c>
      <c r="L438" s="18">
        <v>1.2110000000000001</v>
      </c>
      <c r="N438" s="273">
        <f>INDEX(Table12[],MATCH(Table1324[[#This Row],[Site ID]],Table12[[#Data],[Site ID]],0),MATCH(Table11[[#Headers],[Area]],Table12[#Headers],0))</f>
        <v>5</v>
      </c>
    </row>
    <row r="439" spans="2:14" ht="14.5" x14ac:dyDescent="0.35">
      <c r="B439" t="str">
        <f>INDEX(Table12[Site Name],MATCH('2024'!C439,Table12[Site ID],0),1)</f>
        <v>Mill Street</v>
      </c>
      <c r="C439" s="295" t="s">
        <v>122</v>
      </c>
      <c r="D439" t="str">
        <f>Table1324[[#This Row],[Site ID]]&amp;"-"&amp;Table1324[[#This Row],[Site Name]]</f>
        <v>MS-Mill Street</v>
      </c>
      <c r="E439" s="296" t="s">
        <v>1319</v>
      </c>
      <c r="F439" t="s">
        <v>449</v>
      </c>
      <c r="G439" s="297">
        <v>45504</v>
      </c>
      <c r="H439" s="297">
        <v>45539</v>
      </c>
      <c r="I439" s="18">
        <v>842.06666666659294</v>
      </c>
      <c r="J439" s="18">
        <v>21.486523236483553</v>
      </c>
      <c r="K439" s="18">
        <v>11.214260561839016</v>
      </c>
      <c r="L439" s="18">
        <v>1.3149999999999999</v>
      </c>
      <c r="N439" s="273">
        <f>INDEX(Table12[],MATCH(Table1324[[#This Row],[Site ID]],Table12[[#Data],[Site ID]],0),MATCH(Table11[[#Headers],[Area]],Table12[#Headers],0))</f>
        <v>5</v>
      </c>
    </row>
    <row r="440" spans="2:14" ht="14.5" x14ac:dyDescent="0.35">
      <c r="B440" t="str">
        <f>INDEX(Table12[Site Name],MATCH('2024'!C440,Table12[Site ID],0),1)</f>
        <v>Campbell Road 4</v>
      </c>
      <c r="C440" s="295" t="s">
        <v>72</v>
      </c>
      <c r="D440" t="str">
        <f>Table1324[[#This Row],[Site ID]]&amp;"-"&amp;Table1324[[#This Row],[Site Name]]</f>
        <v>CR4-Campbell Road 4</v>
      </c>
      <c r="E440" s="296" t="s">
        <v>1320</v>
      </c>
      <c r="F440" t="s">
        <v>449</v>
      </c>
      <c r="G440" s="297">
        <v>45504</v>
      </c>
      <c r="H440" s="297">
        <v>45539</v>
      </c>
      <c r="I440" s="18">
        <v>842.13333333330229</v>
      </c>
      <c r="J440" s="18">
        <v>20.52086447118505</v>
      </c>
      <c r="K440" s="18">
        <v>10.710263293937917</v>
      </c>
      <c r="L440" s="18">
        <v>1.256</v>
      </c>
      <c r="N440" s="273">
        <f>INDEX(Table12[],MATCH(Table1324[[#This Row],[Site ID]],Table12[[#Data],[Site ID]],0),MATCH(Table11[[#Headers],[Area]],Table12[#Headers],0))</f>
        <v>5</v>
      </c>
    </row>
    <row r="441" spans="2:14" ht="14.5" x14ac:dyDescent="0.35">
      <c r="B441" t="str">
        <f>INDEX(Table12[Site Name],MATCH('2024'!C441,Table12[Site ID],0),1)</f>
        <v>Campbell Road 3</v>
      </c>
      <c r="C441" s="295" t="s">
        <v>68</v>
      </c>
      <c r="D441" t="str">
        <f>Table1324[[#This Row],[Site ID]]&amp;"-"&amp;Table1324[[#This Row],[Site Name]]</f>
        <v>CR3-Campbell Road 3</v>
      </c>
      <c r="E441" s="296" t="s">
        <v>1321</v>
      </c>
      <c r="F441" t="s">
        <v>449</v>
      </c>
      <c r="G441" s="297">
        <v>45504</v>
      </c>
      <c r="H441" s="297">
        <v>45539</v>
      </c>
      <c r="I441" s="18">
        <v>842.13333333330229</v>
      </c>
      <c r="J441" s="18">
        <v>12.286377454085317</v>
      </c>
      <c r="K441" s="18">
        <v>6.4125143288545496</v>
      </c>
      <c r="L441" s="18">
        <v>0.752</v>
      </c>
      <c r="N441" s="273">
        <f>INDEX(Table12[],MATCH(Table1324[[#This Row],[Site ID]],Table12[[#Data],[Site ID]],0),MATCH(Table11[[#Headers],[Area]],Table12[#Headers],0))</f>
        <v>5</v>
      </c>
    </row>
    <row r="442" spans="2:14" ht="14.5" x14ac:dyDescent="0.35">
      <c r="B442" t="str">
        <f>INDEX(Table12[Site Name],MATCH('2024'!C442,Table12[Site ID],0),1)</f>
        <v>Campbell Road</v>
      </c>
      <c r="C442" s="295" t="s">
        <v>64</v>
      </c>
      <c r="D442" t="str">
        <f>Table1324[[#This Row],[Site ID]]&amp;"-"&amp;Table1324[[#This Row],[Site Name]]</f>
        <v>CR-Campbell Road</v>
      </c>
      <c r="E442" s="296" t="s">
        <v>1322</v>
      </c>
      <c r="F442" t="s">
        <v>449</v>
      </c>
      <c r="G442" s="297">
        <v>45504</v>
      </c>
      <c r="H442" s="297">
        <v>45539</v>
      </c>
      <c r="I442" s="18">
        <v>842.15000000002328</v>
      </c>
      <c r="J442" s="18">
        <v>33.574476043459264</v>
      </c>
      <c r="K442" s="18">
        <v>17.523212966314855</v>
      </c>
      <c r="L442" s="18">
        <v>2.0550000000000002</v>
      </c>
      <c r="N442" s="273">
        <f>INDEX(Table12[],MATCH(Table1324[[#This Row],[Site ID]],Table12[[#Data],[Site ID]],0),MATCH(Table11[[#Headers],[Area]],Table12[#Headers],0))</f>
        <v>5</v>
      </c>
    </row>
    <row r="443" spans="2:14" ht="14.5" x14ac:dyDescent="0.35">
      <c r="B443" t="str">
        <f>INDEX(Table12[Site Name],MATCH('2024'!C443,Table12[Site ID],0),1)</f>
        <v>Southampton Road Analyser (A)</v>
      </c>
      <c r="C443" s="295" t="s">
        <v>135</v>
      </c>
      <c r="D443" t="str">
        <f>Table1324[[#This Row],[Site ID]]&amp;"-"&amp;Table1324[[#This Row],[Site Name]]</f>
        <v>SRAN(A)-Southampton Road Analyser (A)</v>
      </c>
      <c r="E443" s="296" t="s">
        <v>1323</v>
      </c>
      <c r="F443" t="s">
        <v>449</v>
      </c>
      <c r="G443" s="297">
        <v>45504</v>
      </c>
      <c r="H443" s="297">
        <v>45539</v>
      </c>
      <c r="I443" s="18">
        <v>842.10000000003492</v>
      </c>
      <c r="J443" s="18">
        <v>26.616091913073355</v>
      </c>
      <c r="K443" s="18">
        <v>13.891488472376491</v>
      </c>
      <c r="L443" s="18">
        <v>1.629</v>
      </c>
      <c r="N443" s="273">
        <f>INDEX(Table12[],MATCH(Table1324[[#This Row],[Site ID]],Table12[[#Data],[Site ID]],0),MATCH(Table11[[#Headers],[Area]],Table12[#Headers],0))</f>
        <v>5</v>
      </c>
    </row>
    <row r="444" spans="2:14" ht="14.5" x14ac:dyDescent="0.35">
      <c r="B444" t="str">
        <f>INDEX(Table12[Site Name],MATCH('2024'!C444,Table12[Site ID],0),1)</f>
        <v>Southampton Road Analyser (B)</v>
      </c>
      <c r="C444" s="295" t="s">
        <v>138</v>
      </c>
      <c r="D444" t="str">
        <f>Table1324[[#This Row],[Site ID]]&amp;"-"&amp;Table1324[[#This Row],[Site Name]]</f>
        <v>SRAN(B)-Southampton Road Analyser (B)</v>
      </c>
      <c r="E444" s="296" t="s">
        <v>1324</v>
      </c>
      <c r="F444" t="s">
        <v>449</v>
      </c>
      <c r="G444" s="297">
        <v>45504</v>
      </c>
      <c r="H444" s="297">
        <v>45539</v>
      </c>
      <c r="I444" s="18">
        <v>842.10000000003492</v>
      </c>
      <c r="J444" s="18">
        <v>27.678121363257372</v>
      </c>
      <c r="K444" s="18">
        <v>14.445783592514287</v>
      </c>
      <c r="L444" s="18">
        <v>1.694</v>
      </c>
      <c r="N444" s="273">
        <f>INDEX(Table12[],MATCH(Table1324[[#This Row],[Site ID]],Table12[[#Data],[Site ID]],0),MATCH(Table11[[#Headers],[Area]],Table12[#Headers],0))</f>
        <v>5</v>
      </c>
    </row>
    <row r="445" spans="2:14" ht="14.5" x14ac:dyDescent="0.35">
      <c r="B445" t="str">
        <f>INDEX(Table12[Site Name],MATCH('2024'!C445,Table12[Site ID],0),1)</f>
        <v>Southampton Road Analyser (C)</v>
      </c>
      <c r="C445" s="295" t="s">
        <v>141</v>
      </c>
      <c r="D445" t="str">
        <f>Table1324[[#This Row],[Site ID]]&amp;"-"&amp;Table1324[[#This Row],[Site Name]]</f>
        <v>SRAN(C)-Southampton Road Analyser (C)</v>
      </c>
      <c r="E445" s="296" t="s">
        <v>1325</v>
      </c>
      <c r="F445" t="s">
        <v>449</v>
      </c>
      <c r="G445" s="297">
        <v>45504</v>
      </c>
      <c r="H445" s="297">
        <v>45539</v>
      </c>
      <c r="I445" s="18">
        <v>842.10000000003492</v>
      </c>
      <c r="J445" s="18">
        <v>30.831531884573</v>
      </c>
      <c r="K445" s="18">
        <v>16.0916137184619</v>
      </c>
      <c r="L445" s="18">
        <v>1.887</v>
      </c>
      <c r="N445" s="273">
        <f>INDEX(Table12[],MATCH(Table1324[[#This Row],[Site ID]],Table12[[#Data],[Site ID]],0),MATCH(Table11[[#Headers],[Area]],Table12[#Headers],0))</f>
        <v>5</v>
      </c>
    </row>
    <row r="446" spans="2:14" ht="14.5" x14ac:dyDescent="0.35">
      <c r="B446" t="str">
        <f>INDEX(Table12[Site Name],MATCH('2024'!C446,Table12[Site ID],0),1)</f>
        <v>Chestnut Avenue</v>
      </c>
      <c r="C446" s="295" t="s">
        <v>56</v>
      </c>
      <c r="D446" t="str">
        <f>Table1324[[#This Row],[Site ID]]&amp;"-"&amp;Table1324[[#This Row],[Site Name]]</f>
        <v>CA-Chestnut Avenue</v>
      </c>
      <c r="E446" s="296" t="s">
        <v>1326</v>
      </c>
      <c r="F446" t="s">
        <v>449</v>
      </c>
      <c r="G446" s="297">
        <v>45504</v>
      </c>
      <c r="H446" s="297">
        <v>45539</v>
      </c>
      <c r="I446" s="18">
        <v>842.13333333330229</v>
      </c>
      <c r="J446" s="18">
        <v>17.138843017733372</v>
      </c>
      <c r="K446" s="18">
        <v>8.9451163975643908</v>
      </c>
      <c r="L446" s="18">
        <v>1.0489999999999999</v>
      </c>
      <c r="N446" s="273">
        <f>INDEX(Table12[],MATCH(Table1324[[#This Row],[Site ID]],Table12[[#Data],[Site ID]],0),MATCH(Table11[[#Headers],[Area]],Table12[#Headers],0))</f>
        <v>5</v>
      </c>
    </row>
    <row r="447" spans="2:14" ht="14.5" x14ac:dyDescent="0.35">
      <c r="B447" t="str">
        <f>INDEX(Table12[Site Name],MATCH('2024'!C447,Table12[Site ID],0),1)</f>
        <v>Southampton Road 1</v>
      </c>
      <c r="C447" s="295" t="s">
        <v>149</v>
      </c>
      <c r="D447" t="str">
        <f>Table1324[[#This Row],[Site ID]]&amp;"-"&amp;Table1324[[#This Row],[Site Name]]</f>
        <v>SR1-Southampton Road 1</v>
      </c>
      <c r="E447" s="296" t="s">
        <v>1327</v>
      </c>
      <c r="F447" t="s">
        <v>449</v>
      </c>
      <c r="G447" s="297">
        <v>45504</v>
      </c>
      <c r="H447" s="297">
        <v>45539</v>
      </c>
      <c r="I447" s="18">
        <v>842.13333333330229</v>
      </c>
      <c r="J447" s="18">
        <v>32.839918461052505</v>
      </c>
      <c r="K447" s="18">
        <v>17.139832182177717</v>
      </c>
      <c r="L447" s="18">
        <v>2.0099999999999998</v>
      </c>
      <c r="N447" s="273">
        <f>INDEX(Table12[],MATCH(Table1324[[#This Row],[Site ID]],Table12[[#Data],[Site ID]],0),MATCH(Table11[[#Headers],[Area]],Table12[#Headers],0))</f>
        <v>5</v>
      </c>
    </row>
    <row r="448" spans="2:14" ht="14.5" x14ac:dyDescent="0.35">
      <c r="B448" t="str">
        <f>INDEX(Table12[Site Name],MATCH('2024'!C448,Table12[Site ID],0),1)</f>
        <v>Southampton Road 2</v>
      </c>
      <c r="C448" s="295" t="s">
        <v>152</v>
      </c>
      <c r="D448" t="str">
        <f>Table1324[[#This Row],[Site ID]]&amp;"-"&amp;Table1324[[#This Row],[Site Name]]</f>
        <v>SR2-Southampton Road 2</v>
      </c>
      <c r="E448" s="296" t="s">
        <v>1328</v>
      </c>
      <c r="F448" t="s">
        <v>449</v>
      </c>
      <c r="G448" s="297">
        <v>45504</v>
      </c>
      <c r="H448" s="297">
        <v>45539</v>
      </c>
      <c r="I448" s="18">
        <v>842.11666666675592</v>
      </c>
      <c r="J448" s="18">
        <v>28.69056623191257</v>
      </c>
      <c r="K448" s="18">
        <v>14.974199494735162</v>
      </c>
      <c r="L448" s="18">
        <v>1.756</v>
      </c>
      <c r="N448" s="273">
        <f>INDEX(Table12[],MATCH(Table1324[[#This Row],[Site ID]],Table12[[#Data],[Site ID]],0),MATCH(Table11[[#Headers],[Area]],Table12[#Headers],0))</f>
        <v>5</v>
      </c>
    </row>
    <row r="449" spans="2:15" ht="14.5" x14ac:dyDescent="0.35">
      <c r="B449" t="str">
        <f>INDEX(Table12[Site Name],MATCH('2024'!C449,Table12[Site ID],0),1)</f>
        <v>The Point (A)</v>
      </c>
      <c r="C449" s="295" t="s">
        <v>156</v>
      </c>
      <c r="D449" t="str">
        <f>Table1324[[#This Row],[Site ID]]&amp;"-"&amp;Table1324[[#This Row],[Site Name]]</f>
        <v>TP(A)-The Point (A)</v>
      </c>
      <c r="E449" s="296" t="s">
        <v>1329</v>
      </c>
      <c r="F449" t="s">
        <v>449</v>
      </c>
      <c r="G449" s="297">
        <v>45504</v>
      </c>
      <c r="H449" s="297">
        <v>45539</v>
      </c>
      <c r="I449" s="18">
        <v>842.10000000003492</v>
      </c>
      <c r="J449" s="18">
        <v>16.142847642797097</v>
      </c>
      <c r="K449" s="18">
        <v>8.4252858260945178</v>
      </c>
      <c r="L449" s="18">
        <v>0.98799999999999999</v>
      </c>
      <c r="N449" s="273">
        <f>INDEX(Table12[],MATCH(Table1324[[#This Row],[Site ID]],Table12[[#Data],[Site ID]],0),MATCH(Table11[[#Headers],[Area]],Table12[#Headers],0))</f>
        <v>6</v>
      </c>
    </row>
    <row r="450" spans="2:15" ht="14.5" x14ac:dyDescent="0.35">
      <c r="B450" t="str">
        <f>INDEX(Table12[Site Name],MATCH('2024'!C450,Table12[Site ID],0),1)</f>
        <v>The Point (B)</v>
      </c>
      <c r="C450" s="295" t="s">
        <v>159</v>
      </c>
      <c r="D450" t="str">
        <f>Table1324[[#This Row],[Site ID]]&amp;"-"&amp;Table1324[[#This Row],[Site Name]]</f>
        <v>TP(B)-The Point (B)</v>
      </c>
      <c r="E450" s="296" t="s">
        <v>1330</v>
      </c>
      <c r="F450" t="s">
        <v>449</v>
      </c>
      <c r="G450" s="297">
        <v>45504</v>
      </c>
      <c r="H450" s="297">
        <v>45539</v>
      </c>
      <c r="I450" s="18">
        <v>842.10000000003492</v>
      </c>
      <c r="J450" s="18">
        <v>15.358579741122744</v>
      </c>
      <c r="K450" s="18">
        <v>8.0159601989158382</v>
      </c>
      <c r="L450" s="18">
        <v>0.94</v>
      </c>
      <c r="N450" s="273">
        <f>INDEX(Table12[],MATCH(Table1324[[#This Row],[Site ID]],Table12[[#Data],[Site ID]],0),MATCH(Table11[[#Headers],[Area]],Table12[#Headers],0))</f>
        <v>6</v>
      </c>
    </row>
    <row r="451" spans="2:15" ht="14.5" x14ac:dyDescent="0.35">
      <c r="B451" t="str">
        <f>INDEX(Table12[Site Name],MATCH('2024'!C451,Table12[Site ID],0),1)</f>
        <v>The Point (C)</v>
      </c>
      <c r="C451" s="295" t="s">
        <v>162</v>
      </c>
      <c r="D451" t="str">
        <f>Table1324[[#This Row],[Site ID]]&amp;"-"&amp;Table1324[[#This Row],[Site Name]]</f>
        <v>TP(C)-The Point (C)</v>
      </c>
      <c r="E451" s="296" t="s">
        <v>1331</v>
      </c>
      <c r="F451" t="s">
        <v>449</v>
      </c>
      <c r="G451" s="297">
        <v>45504</v>
      </c>
      <c r="H451" s="297">
        <v>45539</v>
      </c>
      <c r="I451" s="18">
        <v>842.10000000003492</v>
      </c>
      <c r="J451" s="18">
        <v>15.342240826504529</v>
      </c>
      <c r="K451" s="18">
        <v>8.0074325816829486</v>
      </c>
      <c r="L451" s="18">
        <v>0.93899999999999995</v>
      </c>
      <c r="N451" s="273">
        <f>INDEX(Table12[],MATCH(Table1324[[#This Row],[Site ID]],Table12[[#Data],[Site ID]],0),MATCH(Table11[[#Headers],[Area]],Table12[#Headers],0))</f>
        <v>6</v>
      </c>
    </row>
    <row r="452" spans="2:15" ht="14.5" x14ac:dyDescent="0.35">
      <c r="B452" t="str">
        <f>INDEX(Table12[Site Name],MATCH('2024'!C452,Table12[Site ID],0),1)</f>
        <v>leigh road/Pluto Road</v>
      </c>
      <c r="C452" s="295" t="s">
        <v>124</v>
      </c>
      <c r="D452" t="str">
        <f>Table1324[[#This Row],[Site ID]]&amp;"-"&amp;Table1324[[#This Row],[Site Name]]</f>
        <v>LRPR-leigh road/Pluto Road</v>
      </c>
      <c r="E452" s="296" t="s">
        <v>1332</v>
      </c>
      <c r="F452" t="s">
        <v>449</v>
      </c>
      <c r="G452" s="297">
        <v>45504</v>
      </c>
      <c r="H452" s="297">
        <v>45539</v>
      </c>
      <c r="I452" s="18">
        <v>842.1166666665813</v>
      </c>
      <c r="J452" s="18">
        <v>18.413592336772307</v>
      </c>
      <c r="K452" s="18">
        <v>9.6104344137642528</v>
      </c>
      <c r="L452" s="18">
        <v>1.127</v>
      </c>
      <c r="N452" s="273">
        <f>INDEX(Table12[],MATCH(Table1324[[#This Row],[Site ID]],Table12[[#Data],[Site ID]],0),MATCH(Table11[[#Headers],[Area]],Table12[#Headers],0))</f>
        <v>6</v>
      </c>
    </row>
    <row r="453" spans="2:15" ht="14.5" x14ac:dyDescent="0.35">
      <c r="B453" t="str">
        <f>INDEX(Table12[Site Name],MATCH('2024'!C453,Table12[Site ID],0),1)</f>
        <v>Oxburgh Close</v>
      </c>
      <c r="C453" s="295" t="s">
        <v>143</v>
      </c>
      <c r="D453" t="str">
        <f>Table1324[[#This Row],[Site ID]]&amp;"-"&amp;Table1324[[#This Row],[Site Name]]</f>
        <v>OX-Oxburgh Close</v>
      </c>
      <c r="E453" s="296" t="s">
        <v>1333</v>
      </c>
      <c r="F453" t="s">
        <v>449</v>
      </c>
      <c r="G453" s="297">
        <v>45504</v>
      </c>
      <c r="H453" s="297">
        <v>45539</v>
      </c>
      <c r="I453" s="18">
        <v>842.13333333330229</v>
      </c>
      <c r="J453" s="18">
        <v>12.090318239392467</v>
      </c>
      <c r="K453" s="18">
        <v>6.3101869725430415</v>
      </c>
      <c r="L453" s="18">
        <v>0.74</v>
      </c>
      <c r="N453" s="273">
        <f>INDEX(Table12[],MATCH(Table1324[[#This Row],[Site ID]],Table12[[#Data],[Site ID]],0),MATCH(Table11[[#Headers],[Area]],Table12[#Headers],0))</f>
        <v>6</v>
      </c>
    </row>
    <row r="454" spans="2:15" ht="14.5" x14ac:dyDescent="0.35">
      <c r="B454" t="str">
        <f>INDEX(Table12[Site Name],MATCH('2024'!C454,Table12[Site ID],0),1)</f>
        <v>Hadleigh Gardens</v>
      </c>
      <c r="C454" s="295" t="s">
        <v>95</v>
      </c>
      <c r="D454" t="str">
        <f>Table1324[[#This Row],[Site ID]]&amp;"-"&amp;Table1324[[#This Row],[Site Name]]</f>
        <v>HG-Hadleigh Gardens</v>
      </c>
      <c r="E454" s="296" t="s">
        <v>1334</v>
      </c>
      <c r="F454" t="s">
        <v>449</v>
      </c>
      <c r="G454" s="297">
        <v>45504</v>
      </c>
      <c r="H454" s="297">
        <v>45539</v>
      </c>
      <c r="I454" s="18">
        <v>842.1166666665813</v>
      </c>
      <c r="J454" s="18">
        <v>10.587407128862869</v>
      </c>
      <c r="K454" s="18">
        <v>5.5257866017029595</v>
      </c>
      <c r="L454" s="18">
        <v>0.64800000000000002</v>
      </c>
      <c r="N454" s="273">
        <f>INDEX(Table12[],MATCH(Table1324[[#This Row],[Site ID]],Table12[[#Data],[Site ID]],0),MATCH(Table11[[#Headers],[Area]],Table12[#Headers],0))</f>
        <v>6</v>
      </c>
    </row>
    <row r="455" spans="2:15" ht="14.5" x14ac:dyDescent="0.35">
      <c r="B455" t="str">
        <f>INDEX(Table12[Site Name],MATCH('2024'!C455,Table12[Site ID],0),1)</f>
        <v>Woodside Avenue</v>
      </c>
      <c r="C455" s="295" t="s">
        <v>175</v>
      </c>
      <c r="D455" t="str">
        <f>Table1324[[#This Row],[Site ID]]&amp;"-"&amp;Table1324[[#This Row],[Site Name]]</f>
        <v>WA-Woodside Avenue</v>
      </c>
      <c r="E455" s="296" t="s">
        <v>1335</v>
      </c>
      <c r="F455" t="s">
        <v>449</v>
      </c>
      <c r="G455" s="297">
        <v>45504</v>
      </c>
      <c r="H455" s="297">
        <v>45539</v>
      </c>
      <c r="I455" s="18">
        <v>842.21666666673264</v>
      </c>
      <c r="J455" s="18">
        <v>14.425263095401874</v>
      </c>
      <c r="K455" s="18">
        <v>7.5288429516711242</v>
      </c>
      <c r="L455" s="18">
        <v>0.88300000000000001</v>
      </c>
      <c r="N455" s="273">
        <f>INDEX(Table12[],MATCH(Table1324[[#This Row],[Site ID]],Table12[[#Data],[Site ID]],0),MATCH(Table11[[#Headers],[Area]],Table12[#Headers],0))</f>
        <v>6</v>
      </c>
    </row>
    <row r="456" spans="2:15" ht="14.5" x14ac:dyDescent="0.35">
      <c r="B456" t="str">
        <f>INDEX(Table12[Site Name],MATCH('2024'!C456,Table12[Site ID],0),1)</f>
        <v>Belmont Road</v>
      </c>
      <c r="C456" s="295" t="s">
        <v>42</v>
      </c>
      <c r="D456" t="str">
        <f>Table1324[[#This Row],[Site ID]]&amp;"-"&amp;Table1324[[#This Row],[Site Name]]</f>
        <v>BEL-Belmont Road</v>
      </c>
      <c r="E456" s="296" t="s">
        <v>1336</v>
      </c>
      <c r="F456" t="s">
        <v>449</v>
      </c>
      <c r="G456" s="297">
        <v>45504</v>
      </c>
      <c r="H456" s="297">
        <v>45539</v>
      </c>
      <c r="I456" s="18">
        <v>842.15000000002328</v>
      </c>
      <c r="J456" s="298"/>
      <c r="K456" s="298">
        <v>0.11085244212267305</v>
      </c>
      <c r="L456" s="299">
        <v>1.2999999999999999E-2</v>
      </c>
      <c r="M456" t="s">
        <v>1337</v>
      </c>
      <c r="N456" s="273">
        <f>INDEX(Table12[],MATCH(Table1324[[#This Row],[Site ID]],Table12[[#Data],[Site ID]],0),MATCH(Table11[[#Headers],[Area]],Table12[#Headers],0))</f>
        <v>6</v>
      </c>
      <c r="O456" t="s">
        <v>990</v>
      </c>
    </row>
    <row r="457" spans="2:15" ht="14.5" x14ac:dyDescent="0.35">
      <c r="B457" t="str">
        <f>INDEX(Table12[Site Name],MATCH('2024'!C457,Table12[Site ID],0),1)</f>
        <v>Leigh Road/J13</v>
      </c>
      <c r="C457" s="295" t="s">
        <v>120</v>
      </c>
      <c r="D457" t="str">
        <f>Table1324[[#This Row],[Site ID]]&amp;"-"&amp;Table1324[[#This Row],[Site Name]]</f>
        <v>LR13-Leigh Road/J13</v>
      </c>
      <c r="E457" s="296" t="s">
        <v>1338</v>
      </c>
      <c r="F457" t="s">
        <v>449</v>
      </c>
      <c r="G457" s="297">
        <v>45504</v>
      </c>
      <c r="H457" s="297">
        <v>45539</v>
      </c>
      <c r="I457" s="18">
        <v>842.13333333330229</v>
      </c>
      <c r="J457" s="18">
        <v>28.918734167195492</v>
      </c>
      <c r="K457" s="18">
        <v>15.093285055947543</v>
      </c>
      <c r="L457" s="18">
        <v>1.77</v>
      </c>
      <c r="N457" s="273">
        <f>INDEX(Table12[],MATCH(Table1324[[#This Row],[Site ID]],Table12[[#Data],[Site ID]],0),MATCH(Table11[[#Headers],[Area]],Table12[#Headers],0))</f>
        <v>6</v>
      </c>
    </row>
    <row r="458" spans="2:15" ht="14.5" x14ac:dyDescent="0.35">
      <c r="B458" t="str">
        <f>INDEX(Table12[Site Name],MATCH('2024'!C458,Table12[Site ID],0),1)</f>
        <v>Steele Close (A)</v>
      </c>
      <c r="C458" s="295" t="s">
        <v>167</v>
      </c>
      <c r="D458" t="str">
        <f>Table1324[[#This Row],[Site ID]]&amp;"-"&amp;Table1324[[#This Row],[Site Name]]</f>
        <v>SC(A)-Steele Close (A)</v>
      </c>
      <c r="E458" s="296" t="s">
        <v>1339</v>
      </c>
      <c r="F458" t="s">
        <v>449</v>
      </c>
      <c r="G458" s="297">
        <v>45504</v>
      </c>
      <c r="H458" s="297">
        <v>45539</v>
      </c>
      <c r="I458" s="18">
        <v>842.15000000002328</v>
      </c>
      <c r="J458" s="18">
        <v>14.573446535652391</v>
      </c>
      <c r="K458" s="18">
        <v>7.6061829518018742</v>
      </c>
      <c r="L458" s="18">
        <v>0.89200000000000002</v>
      </c>
      <c r="N458" s="273">
        <f>INDEX(Table12[],MATCH(Table1324[[#This Row],[Site ID]],Table12[[#Data],[Site ID]],0),MATCH(Table11[[#Headers],[Area]],Table12[#Headers],0))</f>
        <v>6</v>
      </c>
    </row>
    <row r="459" spans="2:15" ht="14.5" x14ac:dyDescent="0.35">
      <c r="B459" t="str">
        <f>INDEX(Table12[Site Name],MATCH('2024'!C459,Table12[Site ID],0),1)</f>
        <v>Steele Close (B)</v>
      </c>
      <c r="C459" s="295" t="s">
        <v>170</v>
      </c>
      <c r="D459" t="str">
        <f>Table1324[[#This Row],[Site ID]]&amp;"-"&amp;Table1324[[#This Row],[Site Name]]</f>
        <v>SC(B)-Steele Close (B)</v>
      </c>
      <c r="E459" s="296" t="s">
        <v>1340</v>
      </c>
      <c r="F459" t="s">
        <v>449</v>
      </c>
      <c r="G459" s="297">
        <v>45504</v>
      </c>
      <c r="H459" s="297">
        <v>45539</v>
      </c>
      <c r="I459" s="18">
        <v>842.15000000002328</v>
      </c>
      <c r="J459" s="18">
        <v>14.508094757465608</v>
      </c>
      <c r="K459" s="18">
        <v>7.5720745080718208</v>
      </c>
      <c r="L459" s="18">
        <v>0.88800000000000001</v>
      </c>
      <c r="N459" s="273">
        <f>INDEX(Table12[],MATCH(Table1324[[#This Row],[Site ID]],Table12[[#Data],[Site ID]],0),MATCH(Table11[[#Headers],[Area]],Table12[#Headers],0))</f>
        <v>6</v>
      </c>
    </row>
    <row r="460" spans="2:15" ht="14.5" x14ac:dyDescent="0.35">
      <c r="B460" t="str">
        <f>INDEX(Table12[Site Name],MATCH('2024'!C460,Table12[Site ID],0),1)</f>
        <v>Steele Close (C)</v>
      </c>
      <c r="C460" s="295" t="s">
        <v>173</v>
      </c>
      <c r="D460" t="str">
        <f>Table1324[[#This Row],[Site ID]]&amp;"-"&amp;Table1324[[#This Row],[Site Name]]</f>
        <v>SC(C)-Steele Close (C)</v>
      </c>
      <c r="E460" s="296" t="s">
        <v>1341</v>
      </c>
      <c r="F460" t="s">
        <v>449</v>
      </c>
      <c r="G460" s="297">
        <v>45504</v>
      </c>
      <c r="H460" s="297">
        <v>45539</v>
      </c>
      <c r="I460" s="18">
        <v>842.15000000002328</v>
      </c>
      <c r="J460" s="18">
        <v>14.524432702012303</v>
      </c>
      <c r="K460" s="18">
        <v>7.5806016190043337</v>
      </c>
      <c r="L460" s="18">
        <v>0.88900000000000001</v>
      </c>
      <c r="N460" s="273">
        <f>INDEX(Table12[],MATCH(Table1324[[#This Row],[Site ID]],Table12[[#Data],[Site ID]],0),MATCH(Table11[[#Headers],[Area]],Table12[#Headers],0))</f>
        <v>6</v>
      </c>
    </row>
    <row r="461" spans="2:15" ht="14.5" x14ac:dyDescent="0.35">
      <c r="B461" t="str">
        <f>INDEX(Table12[Site Name],MATCH('2024'!C461,Table12[Site ID],0),1)</f>
        <v>Medina Close</v>
      </c>
      <c r="C461" s="295" t="s">
        <v>127</v>
      </c>
      <c r="D461" t="str">
        <f>Table1324[[#This Row],[Site ID]]&amp;"-"&amp;Table1324[[#This Row],[Site Name]]</f>
        <v>MC-Medina Close</v>
      </c>
      <c r="E461" s="296" t="s">
        <v>1342</v>
      </c>
      <c r="F461" t="s">
        <v>449</v>
      </c>
      <c r="G461" s="297">
        <v>45504</v>
      </c>
      <c r="H461" s="297">
        <v>45539</v>
      </c>
      <c r="I461" s="18">
        <v>842.23333333345363</v>
      </c>
      <c r="J461" s="18">
        <v>15.486838959905969</v>
      </c>
      <c r="K461" s="18">
        <v>8.0829013360678328</v>
      </c>
      <c r="L461" s="18">
        <v>0.94799999999999995</v>
      </c>
      <c r="N461" s="273">
        <f>INDEX(Table12[],MATCH(Table1324[[#This Row],[Site ID]],Table12[[#Data],[Site ID]],0),MATCH(Table11[[#Headers],[Area]],Table12[#Headers],0))</f>
        <v>6</v>
      </c>
    </row>
    <row r="462" spans="2:15" ht="14.5" x14ac:dyDescent="0.35">
      <c r="B462" t="str">
        <f>INDEX(Table12[Site Name],MATCH('2024'!C462,Table12[Site ID],0),1)</f>
        <v>Porteous Crescent (A)</v>
      </c>
      <c r="C462" s="295" t="s">
        <v>154</v>
      </c>
      <c r="D462" t="str">
        <f>Table1324[[#This Row],[Site ID]]&amp;"-"&amp;Table1324[[#This Row],[Site Name]]</f>
        <v>PC(A)-Porteous Crescent (A)</v>
      </c>
      <c r="E462" s="296" t="s">
        <v>1343</v>
      </c>
      <c r="F462" t="s">
        <v>449</v>
      </c>
      <c r="G462" s="297">
        <v>45504</v>
      </c>
      <c r="H462" s="297">
        <v>45539</v>
      </c>
      <c r="I462" s="18">
        <v>842.36666666669771</v>
      </c>
      <c r="J462" s="18">
        <v>12.919990107237069</v>
      </c>
      <c r="K462" s="18">
        <v>6.7432098680778028</v>
      </c>
      <c r="L462" s="18">
        <v>0.79100000000000004</v>
      </c>
      <c r="N462" s="273">
        <f>INDEX(Table12[],MATCH(Table1324[[#This Row],[Site ID]],Table12[[#Data],[Site ID]],0),MATCH(Table11[[#Headers],[Area]],Table12[#Headers],0))</f>
        <v>6</v>
      </c>
    </row>
    <row r="463" spans="2:15" ht="14.5" x14ac:dyDescent="0.35">
      <c r="B463" t="str">
        <f>INDEX(Table12[Site Name],MATCH('2024'!C463,Table12[Site ID],0),1)</f>
        <v>Nuffield Hospital</v>
      </c>
      <c r="C463" s="295" t="s">
        <v>133</v>
      </c>
      <c r="D463" t="str">
        <f>Table1324[[#This Row],[Site ID]]&amp;"-"&amp;Table1324[[#This Row],[Site Name]]</f>
        <v>NH-Nuffield Hospital</v>
      </c>
      <c r="E463" s="296" t="s">
        <v>1344</v>
      </c>
      <c r="F463" t="s">
        <v>449</v>
      </c>
      <c r="G463" s="297">
        <v>45504</v>
      </c>
      <c r="H463" s="297">
        <v>45539</v>
      </c>
      <c r="I463" s="18">
        <v>842.25</v>
      </c>
      <c r="J463" s="18">
        <v>15.323172454734342</v>
      </c>
      <c r="K463" s="18">
        <v>7.997480404349866</v>
      </c>
      <c r="L463" s="18">
        <v>0.93799999999999994</v>
      </c>
      <c r="N463" s="273">
        <f>INDEX(Table12[],MATCH(Table1324[[#This Row],[Site ID]],Table12[[#Data],[Site ID]],0),MATCH(Table11[[#Headers],[Area]],Table12[#Headers],0))</f>
        <v>7</v>
      </c>
    </row>
    <row r="464" spans="2:15" ht="14.5" x14ac:dyDescent="0.35">
      <c r="B464" t="str">
        <f>INDEX(Table12[Site Name],MATCH('2024'!C464,Table12[Site ID],0),1)</f>
        <v>Ashdown Road</v>
      </c>
      <c r="C464" s="295" t="s">
        <v>30</v>
      </c>
      <c r="D464" t="str">
        <f>Table1324[[#This Row],[Site ID]]&amp;"-"&amp;Table1324[[#This Row],[Site Name]]</f>
        <v>AR-Ashdown Road</v>
      </c>
      <c r="E464" s="296" t="s">
        <v>1345</v>
      </c>
      <c r="F464" t="s">
        <v>449</v>
      </c>
      <c r="G464" s="297">
        <v>45504</v>
      </c>
      <c r="H464" s="297">
        <v>45539</v>
      </c>
      <c r="I464" s="18">
        <v>842.25</v>
      </c>
      <c r="J464" s="18">
        <v>5.2765295339863467</v>
      </c>
      <c r="K464" s="18">
        <v>2.7539298194083228</v>
      </c>
      <c r="L464" s="18">
        <v>0.32300000000000001</v>
      </c>
      <c r="N464" s="273">
        <f>INDEX(Table12[],MATCH(Table1324[[#This Row],[Site ID]],Table12[[#Data],[Site ID]],0),MATCH(Table11[[#Headers],[Area]],Table12[#Headers],0))</f>
        <v>7</v>
      </c>
    </row>
    <row r="465" spans="2:14" ht="14.5" x14ac:dyDescent="0.35">
      <c r="B465" t="str">
        <f>INDEX(Table12[Site Name],MATCH('2024'!C465,Table12[Site ID],0),1)</f>
        <v>Chestnut Close</v>
      </c>
      <c r="C465" s="295" t="s">
        <v>60</v>
      </c>
      <c r="D465" t="str">
        <f>Table1324[[#This Row],[Site ID]]&amp;"-"&amp;Table1324[[#This Row],[Site Name]]</f>
        <v>CC-Chestnut Close</v>
      </c>
      <c r="E465" s="296" t="s">
        <v>1346</v>
      </c>
      <c r="F465" t="s">
        <v>449</v>
      </c>
      <c r="G465" s="297">
        <v>45504</v>
      </c>
      <c r="H465" s="297">
        <v>45539</v>
      </c>
      <c r="I465" s="18">
        <v>842.29999999998836</v>
      </c>
      <c r="J465" s="18">
        <v>20.320783568799996</v>
      </c>
      <c r="K465" s="18">
        <v>10.605836935699372</v>
      </c>
      <c r="L465" s="18">
        <v>1.244</v>
      </c>
      <c r="N465" s="273">
        <f>INDEX(Table12[],MATCH(Table1324[[#This Row],[Site ID]],Table12[[#Data],[Site ID]],0),MATCH(Table11[[#Headers],[Area]],Table12[#Headers],0))</f>
        <v>8</v>
      </c>
    </row>
    <row r="466" spans="2:14" ht="14.5" x14ac:dyDescent="0.35">
      <c r="B466" t="str">
        <f>INDEX(Table12[Site Name],MATCH('2024'!C466,Table12[Site ID],0),1)</f>
        <v>Sparrow Square</v>
      </c>
      <c r="C466" s="295" t="s">
        <v>188</v>
      </c>
      <c r="D466" t="str">
        <f>Table1324[[#This Row],[Site ID]]&amp;"-"&amp;Table1324[[#This Row],[Site Name]]</f>
        <v>SSQ-Sparrow Square</v>
      </c>
      <c r="E466" s="296" t="s">
        <v>1347</v>
      </c>
      <c r="F466" t="s">
        <v>449</v>
      </c>
      <c r="G466" s="297">
        <v>45504</v>
      </c>
      <c r="H466" s="297">
        <v>45539</v>
      </c>
      <c r="I466" s="18">
        <v>842.34999999997672</v>
      </c>
      <c r="J466" s="18">
        <v>14.471981955244658</v>
      </c>
      <c r="K466" s="18">
        <v>7.5532264902112001</v>
      </c>
      <c r="L466" s="18">
        <v>0.88600000000000001</v>
      </c>
      <c r="N466" s="273">
        <f>INDEX(Table12[],MATCH(Table1324[[#This Row],[Site ID]],Table12[[#Data],[Site ID]],0),MATCH(Table11[[#Headers],[Area]],Table12[#Headers],0))</f>
        <v>8</v>
      </c>
    </row>
    <row r="467" spans="2:14" ht="14.5" x14ac:dyDescent="0.35">
      <c r="B467" t="str">
        <f>INDEX(Table12[Site Name],MATCH('2024'!C467,Table12[Site ID],0),1)</f>
        <v>Dove Dale</v>
      </c>
      <c r="C467" s="295" t="s">
        <v>76</v>
      </c>
      <c r="D467" t="str">
        <f>Table1324[[#This Row],[Site ID]]&amp;"-"&amp;Table1324[[#This Row],[Site Name]]</f>
        <v>DD (A)-Dove Dale</v>
      </c>
      <c r="E467" s="296" t="s">
        <v>1348</v>
      </c>
      <c r="F467" t="s">
        <v>449</v>
      </c>
      <c r="G467" s="297">
        <v>45504</v>
      </c>
      <c r="H467" s="297">
        <v>45539</v>
      </c>
      <c r="I467" s="18">
        <v>842.46666666667443</v>
      </c>
      <c r="J467" s="18">
        <v>16.887084751127485</v>
      </c>
      <c r="K467" s="18">
        <v>8.813718554868208</v>
      </c>
      <c r="L467" s="18">
        <v>1.034</v>
      </c>
      <c r="N467" s="273">
        <f>INDEX(Table12[],MATCH(Table1324[[#This Row],[Site ID]],Table12[[#Data],[Site ID]],0),MATCH(Table11[[#Headers],[Area]],Table12[#Headers],0))</f>
        <v>8</v>
      </c>
    </row>
    <row r="468" spans="2:14" ht="14.5" x14ac:dyDescent="0.35">
      <c r="B468" t="str">
        <f>INDEX(Table12[Site Name],MATCH('2024'!C468,Table12[Site ID],0),1)</f>
        <v>Passfield Avenue</v>
      </c>
      <c r="C468" s="295" t="s">
        <v>146</v>
      </c>
      <c r="D468" t="str">
        <f>Table1324[[#This Row],[Site ID]]&amp;"-"&amp;Table1324[[#This Row],[Site Name]]</f>
        <v>PA-Passfield Avenue</v>
      </c>
      <c r="E468" s="296" t="s">
        <v>1349</v>
      </c>
      <c r="F468" t="s">
        <v>449</v>
      </c>
      <c r="G468" s="297">
        <v>45504</v>
      </c>
      <c r="H468" s="297">
        <v>45539</v>
      </c>
      <c r="I468" s="18">
        <v>842.23333333327901</v>
      </c>
      <c r="J468" s="18">
        <v>16.565036609016779</v>
      </c>
      <c r="K468" s="18">
        <v>8.6456349733908038</v>
      </c>
      <c r="L468" s="18">
        <v>1.014</v>
      </c>
      <c r="N468" s="273">
        <f>INDEX(Table12[],MATCH(Table1324[[#This Row],[Site ID]],Table12[[#Data],[Site ID]],0),MATCH(Table11[[#Headers],[Area]],Table12[#Headers],0))</f>
        <v>8</v>
      </c>
    </row>
    <row r="469" spans="2:14" ht="14.5" x14ac:dyDescent="0.35">
      <c r="B469" t="str">
        <f>INDEX(Table12[Site Name],MATCH('2024'!C469,Table12[Site ID],0),1)</f>
        <v>Mill Hill</v>
      </c>
      <c r="C469" s="135" t="s">
        <v>777</v>
      </c>
      <c r="D469" t="str">
        <f>Table1324[[#This Row],[Site ID]]&amp;"-"&amp;Table1324[[#This Row],[Site Name]]</f>
        <v>MH-Mill Hill</v>
      </c>
      <c r="E469" s="93" t="s">
        <v>1350</v>
      </c>
      <c r="F469" t="s">
        <v>450</v>
      </c>
      <c r="G469" s="109">
        <v>45539</v>
      </c>
      <c r="H469" s="109">
        <v>45567</v>
      </c>
      <c r="I469" s="9">
        <v>672.25000000011642</v>
      </c>
      <c r="J469" s="9">
        <v>41.282116772027059</v>
      </c>
      <c r="K469" s="9">
        <v>21.545989964523518</v>
      </c>
      <c r="L469" s="9">
        <v>2.0169999999999999</v>
      </c>
      <c r="N469" s="273">
        <f>INDEX(Table12[],MATCH(Table1324[[#This Row],[Site ID]],Table12[[#Data],[Site ID]],0),MATCH(Table11[[#Headers],[Area]],Table12[#Headers],0))</f>
        <v>1</v>
      </c>
    </row>
    <row r="470" spans="2:14" ht="14.5" x14ac:dyDescent="0.35">
      <c r="B470" t="str">
        <f>INDEX(Table12[Site Name],MATCH('2024'!C470,Table12[Site ID],0),1)</f>
        <v>High Street Botley</v>
      </c>
      <c r="C470" s="135" t="s">
        <v>13</v>
      </c>
      <c r="D470" t="str">
        <f>Table1324[[#This Row],[Site ID]]&amp;"-"&amp;Table1324[[#This Row],[Site Name]]</f>
        <v>HSB-High Street Botley</v>
      </c>
      <c r="E470" s="93" t="s">
        <v>1351</v>
      </c>
      <c r="F470" t="s">
        <v>450</v>
      </c>
      <c r="G470" s="109">
        <v>45539</v>
      </c>
      <c r="H470" s="109">
        <v>45567</v>
      </c>
      <c r="I470" s="9">
        <v>671.93333333329065</v>
      </c>
      <c r="J470" s="9">
        <v>27.152149022722234</v>
      </c>
      <c r="K470" s="9">
        <v>14.171267757161917</v>
      </c>
      <c r="L470" s="9">
        <v>1.3260000000000001</v>
      </c>
      <c r="N470" s="273">
        <f>INDEX(Table12[],MATCH(Table1324[[#This Row],[Site ID]],Table12[[#Data],[Site ID]],0),MATCH(Table11[[#Headers],[Area]],Table12[#Headers],0))</f>
        <v>1</v>
      </c>
    </row>
    <row r="471" spans="2:14" ht="14.5" x14ac:dyDescent="0.35">
      <c r="B471" t="str">
        <f>INDEX(Table12[Site Name],MATCH('2024'!C471,Table12[Site ID],0),1)</f>
        <v>High Street Botley 2 (A)</v>
      </c>
      <c r="C471" s="135" t="s">
        <v>24</v>
      </c>
      <c r="D471" t="str">
        <f>Table1324[[#This Row],[Site ID]]&amp;"-"&amp;Table1324[[#This Row],[Site Name]]</f>
        <v>HSB2A-High Street Botley 2 (A)</v>
      </c>
      <c r="E471" s="93" t="s">
        <v>1352</v>
      </c>
      <c r="F471" t="s">
        <v>450</v>
      </c>
      <c r="G471" s="109">
        <v>45539</v>
      </c>
      <c r="H471" s="109">
        <v>45567</v>
      </c>
      <c r="I471" s="9">
        <v>671.90000000002328</v>
      </c>
      <c r="J471" s="9">
        <v>23.69275636255313</v>
      </c>
      <c r="K471" s="9">
        <v>12.365739228889943</v>
      </c>
      <c r="L471" s="9">
        <v>1.157</v>
      </c>
      <c r="N471" s="273">
        <f>INDEX(Table12[],MATCH(Table1324[[#This Row],[Site ID]],Table12[[#Data],[Site ID]],0),MATCH(Table11[[#Headers],[Area]],Table12[#Headers],0))</f>
        <v>1</v>
      </c>
    </row>
    <row r="472" spans="2:14" ht="14.5" x14ac:dyDescent="0.35">
      <c r="B472" t="str">
        <f>INDEX(Table12[Site Name],MATCH('2024'!C472,Table12[Site ID],0),1)</f>
        <v>Kings Copse Avenue</v>
      </c>
      <c r="C472" s="135" t="s">
        <v>28</v>
      </c>
      <c r="D472" t="str">
        <f>Table1324[[#This Row],[Site ID]]&amp;"-"&amp;Table1324[[#This Row],[Site Name]]</f>
        <v>KCA-Kings Copse Avenue</v>
      </c>
      <c r="E472" s="93" t="s">
        <v>1353</v>
      </c>
      <c r="F472" t="s">
        <v>450</v>
      </c>
      <c r="G472" s="109">
        <v>45539</v>
      </c>
      <c r="H472" s="109">
        <v>45567</v>
      </c>
      <c r="I472" s="9">
        <v>671.90000000002328</v>
      </c>
      <c r="J472" s="9">
        <v>29.098882274146931</v>
      </c>
      <c r="K472" s="9">
        <v>15.187308076277104</v>
      </c>
      <c r="L472" s="9">
        <v>1.421</v>
      </c>
      <c r="N472" s="273">
        <f>INDEX(Table12[],MATCH(Table1324[[#This Row],[Site ID]],Table12[[#Data],[Site ID]],0),MATCH(Table11[[#Headers],[Area]],Table12[#Headers],0))</f>
        <v>1</v>
      </c>
    </row>
    <row r="473" spans="2:14" ht="14.5" x14ac:dyDescent="0.35">
      <c r="B473" t="str">
        <f>INDEX(Table12[Site Name],MATCH('2024'!C473,Table12[Site ID],0),1)</f>
        <v>Grange Road</v>
      </c>
      <c r="C473" s="135" t="s">
        <v>32</v>
      </c>
      <c r="D473" t="str">
        <f>Table1324[[#This Row],[Site ID]]&amp;"-"&amp;Table1324[[#This Row],[Site Name]]</f>
        <v>GR-Grange Road</v>
      </c>
      <c r="E473" s="93" t="s">
        <v>1354</v>
      </c>
      <c r="F473" t="s">
        <v>450</v>
      </c>
      <c r="G473" s="109">
        <v>45539</v>
      </c>
      <c r="H473" s="109">
        <v>45567</v>
      </c>
      <c r="I473" s="9">
        <v>671.88333333330229</v>
      </c>
      <c r="J473" s="9">
        <v>22.771822489024448</v>
      </c>
      <c r="K473" s="9">
        <v>11.885084806380192</v>
      </c>
      <c r="L473" s="9">
        <v>1.1120000000000001</v>
      </c>
      <c r="N473" s="273">
        <f>INDEX(Table12[],MATCH(Table1324[[#This Row],[Site ID]],Table12[[#Data],[Site ID]],0),MATCH(Table11[[#Headers],[Area]],Table12[#Headers],0))</f>
        <v>1</v>
      </c>
    </row>
    <row r="474" spans="2:14" ht="14.5" x14ac:dyDescent="0.35">
      <c r="B474" t="str">
        <f>INDEX(Table12[Site Name],MATCH('2024'!C474,Table12[Site ID],0),1)</f>
        <v>Pavilion Road</v>
      </c>
      <c r="C474" s="135" t="s">
        <v>36</v>
      </c>
      <c r="D474" t="str">
        <f>Table1324[[#This Row],[Site ID]]&amp;"-"&amp;Table1324[[#This Row],[Site Name]]</f>
        <v>PAV-Pavilion Road</v>
      </c>
      <c r="E474" s="93" t="s">
        <v>1355</v>
      </c>
      <c r="F474" t="s">
        <v>450</v>
      </c>
      <c r="G474" s="109">
        <v>45539</v>
      </c>
      <c r="H474" s="109">
        <v>45567</v>
      </c>
      <c r="I474" s="9">
        <v>671.88333333347691</v>
      </c>
      <c r="J474" s="9">
        <v>12.041215488797565</v>
      </c>
      <c r="K474" s="9">
        <v>6.2845592321490429</v>
      </c>
      <c r="L474" s="9">
        <v>0.58799999999999997</v>
      </c>
      <c r="N474" s="273">
        <f>INDEX(Table12[],MATCH(Table1324[[#This Row],[Site ID]],Table12[[#Data],[Site ID]],0),MATCH(Table11[[#Headers],[Area]],Table12[#Headers],0))</f>
        <v>1</v>
      </c>
    </row>
    <row r="475" spans="2:14" ht="14.5" x14ac:dyDescent="0.35">
      <c r="B475" t="str">
        <f>INDEX(Table12[Site Name],MATCH('2024'!C475,Table12[Site ID],0),1)</f>
        <v>Upper Northam Close</v>
      </c>
      <c r="C475" s="135" t="s">
        <v>44</v>
      </c>
      <c r="D475" t="str">
        <f>Table1324[[#This Row],[Site ID]]&amp;"-"&amp;Table1324[[#This Row],[Site Name]]</f>
        <v>UNC-Upper Northam Close</v>
      </c>
      <c r="E475" s="93" t="s">
        <v>1356</v>
      </c>
      <c r="F475" t="s">
        <v>450</v>
      </c>
      <c r="G475" s="109">
        <v>45539</v>
      </c>
      <c r="H475" s="109">
        <v>45567</v>
      </c>
      <c r="I475" s="9">
        <v>671.85000000003492</v>
      </c>
      <c r="J475" s="9">
        <v>15.400413782837632</v>
      </c>
      <c r="K475" s="9">
        <v>8.0377942499152564</v>
      </c>
      <c r="L475" s="9">
        <v>0.752</v>
      </c>
      <c r="N475" s="273">
        <f>INDEX(Table12[],MATCH(Table1324[[#This Row],[Site ID]],Table12[[#Data],[Site ID]],0),MATCH(Table11[[#Headers],[Area]],Table12[#Headers],0))</f>
        <v>1</v>
      </c>
    </row>
    <row r="476" spans="2:14" ht="14.5" x14ac:dyDescent="0.35">
      <c r="B476" t="str">
        <f>INDEX(Table12[Site Name],MATCH('2024'!C476,Table12[Site ID],0),1)</f>
        <v>Bridge Road</v>
      </c>
      <c r="C476" s="135" t="s">
        <v>34</v>
      </c>
      <c r="D476" t="str">
        <f>Table1324[[#This Row],[Site ID]]&amp;"-"&amp;Table1324[[#This Row],[Site Name]]</f>
        <v>BDG-Bridge Road</v>
      </c>
      <c r="E476" s="93" t="s">
        <v>1357</v>
      </c>
      <c r="F476" t="s">
        <v>450</v>
      </c>
      <c r="G476" s="109">
        <v>45539</v>
      </c>
      <c r="H476" s="109">
        <v>45567</v>
      </c>
      <c r="I476" s="9">
        <v>671.83333333331393</v>
      </c>
      <c r="J476" s="9">
        <v>18.554682212850945</v>
      </c>
      <c r="K476" s="9">
        <v>9.6840721361435005</v>
      </c>
      <c r="L476" s="9">
        <v>0.90600000000000003</v>
      </c>
      <c r="N476" s="273">
        <f>INDEX(Table12[],MATCH(Table1324[[#This Row],[Site ID]],Table12[[#Data],[Site ID]],0),MATCH(Table11[[#Headers],[Area]],Table12[#Headers],0))</f>
        <v>2</v>
      </c>
    </row>
    <row r="477" spans="2:14" ht="14.5" x14ac:dyDescent="0.35">
      <c r="B477" t="str">
        <f>INDEX(Table12[Site Name],MATCH('2024'!C477,Table12[Site ID],0),1)</f>
        <v>Bridge Road 2</v>
      </c>
      <c r="C477" s="135" t="s">
        <v>38</v>
      </c>
      <c r="D477" t="str">
        <f>Table1324[[#This Row],[Site ID]]&amp;"-"&amp;Table1324[[#This Row],[Site Name]]</f>
        <v>BDG2-Bridge Road 2</v>
      </c>
      <c r="E477" s="93" t="s">
        <v>1358</v>
      </c>
      <c r="F477" t="s">
        <v>450</v>
      </c>
      <c r="G477" s="109">
        <v>45539</v>
      </c>
      <c r="H477" s="109">
        <v>45567</v>
      </c>
      <c r="I477" s="9">
        <v>671.85000000003492</v>
      </c>
      <c r="J477" s="9">
        <v>36.698858376123717</v>
      </c>
      <c r="K477" s="9">
        <v>19.153892680649122</v>
      </c>
      <c r="L477" s="9">
        <v>1.792</v>
      </c>
      <c r="N477" s="273">
        <f>INDEX(Table12[],MATCH(Table1324[[#This Row],[Site ID]],Table12[[#Data],[Site ID]],0),MATCH(Table11[[#Headers],[Area]],Table12[#Headers],0))</f>
        <v>2</v>
      </c>
    </row>
    <row r="478" spans="2:14" ht="14.5" x14ac:dyDescent="0.35">
      <c r="B478" t="str">
        <f>INDEX(Table12[Site Name],MATCH('2024'!C478,Table12[Site ID],0),1)</f>
        <v>Oakhill 2 (Bridge)</v>
      </c>
      <c r="C478" s="135" t="s">
        <v>54</v>
      </c>
      <c r="D478" t="str">
        <f>Table1324[[#This Row],[Site ID]]&amp;"-"&amp;Table1324[[#This Row],[Site Name]]</f>
        <v>OH2-Oakhill 2 (Bridge)</v>
      </c>
      <c r="E478" s="93" t="s">
        <v>1359</v>
      </c>
      <c r="F478" t="s">
        <v>450</v>
      </c>
      <c r="G478" s="109">
        <v>45539</v>
      </c>
      <c r="H478" s="109">
        <v>45567</v>
      </c>
      <c r="I478" s="9">
        <v>671.8499999998603</v>
      </c>
      <c r="J478" s="9">
        <v>41.716280419745218</v>
      </c>
      <c r="K478" s="9">
        <v>21.772588945587277</v>
      </c>
      <c r="L478" s="9">
        <v>2.0369999999999999</v>
      </c>
      <c r="N478" s="273">
        <f>INDEX(Table12[],MATCH(Table1324[[#This Row],[Site ID]],Table12[[#Data],[Site ID]],0),MATCH(Table11[[#Headers],[Area]],Table12[#Headers],0))</f>
        <v>2</v>
      </c>
    </row>
    <row r="479" spans="2:14" ht="14.5" x14ac:dyDescent="0.35">
      <c r="B479" t="str">
        <f>INDEX(Table12[Site Name],MATCH('2024'!C479,Table12[Site ID],0),1)</f>
        <v>Oakhill (Prov)</v>
      </c>
      <c r="C479" s="135" t="s">
        <v>58</v>
      </c>
      <c r="D479" t="str">
        <f>Table1324[[#This Row],[Site ID]]&amp;"-"&amp;Table1324[[#This Row],[Site Name]]</f>
        <v>OH-Oakhill (Prov)</v>
      </c>
      <c r="E479" s="93" t="s">
        <v>1360</v>
      </c>
      <c r="F479" t="s">
        <v>450</v>
      </c>
      <c r="G479" s="109">
        <v>45539</v>
      </c>
      <c r="H479" s="109">
        <v>45567</v>
      </c>
      <c r="I479" s="9">
        <v>671.86666666675592</v>
      </c>
      <c r="J479" s="9">
        <v>21.91227922206496</v>
      </c>
      <c r="K479" s="9">
        <v>11.43647141026355</v>
      </c>
      <c r="L479" s="9">
        <v>1.07</v>
      </c>
      <c r="M479" t="s">
        <v>1361</v>
      </c>
      <c r="N479" s="273">
        <f>INDEX(Table12[],MATCH(Table1324[[#This Row],[Site ID]],Table12[[#Data],[Site ID]],0),MATCH(Table11[[#Headers],[Area]],Table12[#Headers],0))</f>
        <v>2</v>
      </c>
    </row>
    <row r="480" spans="2:14" ht="14.5" x14ac:dyDescent="0.35">
      <c r="B480" t="str">
        <f>INDEX(Table12[Site Name],MATCH('2024'!C480,Table12[Site ID],0),1)</f>
        <v>Providence Hill 2</v>
      </c>
      <c r="C480" s="135" t="s">
        <v>62</v>
      </c>
      <c r="D480" t="str">
        <f>Table1324[[#This Row],[Site ID]]&amp;"-"&amp;Table1324[[#This Row],[Site Name]]</f>
        <v>PH2-Providence Hill 2</v>
      </c>
      <c r="E480" s="93" t="s">
        <v>1362</v>
      </c>
      <c r="F480" t="s">
        <v>450</v>
      </c>
      <c r="G480" s="109">
        <v>45539</v>
      </c>
      <c r="H480" s="109">
        <v>45567</v>
      </c>
      <c r="I480" s="9">
        <v>671.83333333331393</v>
      </c>
      <c r="J480" s="9">
        <v>33.750680228232177</v>
      </c>
      <c r="K480" s="9">
        <v>17.61517757214623</v>
      </c>
      <c r="L480" s="9">
        <v>1.6479999999999999</v>
      </c>
      <c r="N480" s="273">
        <f>INDEX(Table12[],MATCH(Table1324[[#This Row],[Site ID]],Table12[[#Data],[Site ID]],0),MATCH(Table11[[#Headers],[Area]],Table12[#Headers],0))</f>
        <v>2</v>
      </c>
    </row>
    <row r="481" spans="2:14" ht="14.5" x14ac:dyDescent="0.35">
      <c r="B481" t="str">
        <f>INDEX(Table12[Site Name],MATCH('2024'!C481,Table12[Site ID],0),1)</f>
        <v>Providence Hill 1</v>
      </c>
      <c r="C481" s="135" t="s">
        <v>66</v>
      </c>
      <c r="D481" t="str">
        <f>Table1324[[#This Row],[Site ID]]&amp;"-"&amp;Table1324[[#This Row],[Site Name]]</f>
        <v>PH1-Providence Hill 1</v>
      </c>
      <c r="E481" s="93" t="s">
        <v>1363</v>
      </c>
      <c r="F481" t="s">
        <v>450</v>
      </c>
      <c r="G481" s="109">
        <v>45539</v>
      </c>
      <c r="H481" s="109">
        <v>45567</v>
      </c>
      <c r="I481" s="9">
        <v>671.83333333331393</v>
      </c>
      <c r="J481" s="9">
        <v>25.558767551476798</v>
      </c>
      <c r="K481" s="9">
        <v>13.339649035217535</v>
      </c>
      <c r="L481" s="9">
        <v>1.248</v>
      </c>
      <c r="N481" s="273">
        <f>INDEX(Table12[],MATCH(Table1324[[#This Row],[Site ID]],Table12[[#Data],[Site ID]],0),MATCH(Table11[[#Headers],[Area]],Table12[#Headers],0))</f>
        <v>2</v>
      </c>
    </row>
    <row r="482" spans="2:14" ht="14.5" x14ac:dyDescent="0.35">
      <c r="B482" t="str">
        <f>INDEX(Table12[Site Name],MATCH('2024'!C482,Table12[Site ID],0),1)</f>
        <v>Providence Hill 3</v>
      </c>
      <c r="C482" s="135" t="s">
        <v>70</v>
      </c>
      <c r="D482" t="str">
        <f>Table1324[[#This Row],[Site ID]]&amp;"-"&amp;Table1324[[#This Row],[Site Name]]</f>
        <v>PH3-Providence Hill 3</v>
      </c>
      <c r="E482" s="93" t="s">
        <v>1364</v>
      </c>
      <c r="F482" t="s">
        <v>450</v>
      </c>
      <c r="G482" s="109">
        <v>45539</v>
      </c>
      <c r="H482" s="109">
        <v>45567</v>
      </c>
      <c r="I482" s="9">
        <v>671.83333333331393</v>
      </c>
      <c r="J482" s="9">
        <v>22.200083354007091</v>
      </c>
      <c r="K482" s="9">
        <v>11.586682335076771</v>
      </c>
      <c r="L482" s="9">
        <v>1.0840000000000001</v>
      </c>
      <c r="N482" s="273">
        <f>INDEX(Table12[],MATCH(Table1324[[#This Row],[Site ID]],Table12[[#Data],[Site ID]],0),MATCH(Table11[[#Headers],[Area]],Table12[#Headers],0))</f>
        <v>2</v>
      </c>
    </row>
    <row r="483" spans="2:14" ht="14.5" x14ac:dyDescent="0.35">
      <c r="B483" t="str">
        <f>INDEX(Table12[Site Name],MATCH('2024'!C483,Table12[Site ID],0),1)</f>
        <v>Hamble Lane 2 (Tesco)</v>
      </c>
      <c r="C483" s="135" t="s">
        <v>74</v>
      </c>
      <c r="D483" t="str">
        <f>Table1324[[#This Row],[Site ID]]&amp;"-"&amp;Table1324[[#This Row],[Site Name]]</f>
        <v>HL2-Hamble Lane 2 (Tesco)</v>
      </c>
      <c r="E483" s="93" t="s">
        <v>1365</v>
      </c>
      <c r="F483" t="s">
        <v>450</v>
      </c>
      <c r="G483" s="109">
        <v>45539</v>
      </c>
      <c r="H483" s="109">
        <v>45567</v>
      </c>
      <c r="I483" s="9">
        <v>671.75000000005821</v>
      </c>
      <c r="J483" s="9">
        <v>34.410301451429838</v>
      </c>
      <c r="K483" s="9">
        <v>17.95944752162309</v>
      </c>
      <c r="L483" s="9">
        <v>1.68</v>
      </c>
      <c r="N483" s="273">
        <f>INDEX(Table12[],MATCH(Table1324[[#This Row],[Site ID]],Table12[[#Data],[Site ID]],0),MATCH(Table11[[#Headers],[Area]],Table12[#Headers],0))</f>
        <v>2</v>
      </c>
    </row>
    <row r="484" spans="2:14" ht="14.5" x14ac:dyDescent="0.35">
      <c r="B484" t="str">
        <f>INDEX(Table12[Site Name],MATCH('2024'!C484,Table12[Site ID],0),1)</f>
        <v>Hamble Lane (Woodlands)</v>
      </c>
      <c r="C484" s="135" t="s">
        <v>78</v>
      </c>
      <c r="D484" t="str">
        <f>Table1324[[#This Row],[Site ID]]&amp;"-"&amp;Table1324[[#This Row],[Site Name]]</f>
        <v>HL-Hamble Lane (Woodlands)</v>
      </c>
      <c r="E484" s="93" t="s">
        <v>1366</v>
      </c>
      <c r="F484" t="s">
        <v>450</v>
      </c>
      <c r="G484" s="109">
        <v>45539</v>
      </c>
      <c r="H484" s="109">
        <v>45567</v>
      </c>
      <c r="I484" s="9">
        <v>671.18333333346527</v>
      </c>
      <c r="J484" s="9">
        <v>24.128046981694247</v>
      </c>
      <c r="K484" s="9">
        <v>12.592926399631654</v>
      </c>
      <c r="L484" s="9">
        <v>1.177</v>
      </c>
      <c r="M484" t="s">
        <v>1367</v>
      </c>
      <c r="N484" s="273">
        <f>INDEX(Table12[],MATCH(Table1324[[#This Row],[Site ID]],Table12[[#Data],[Site ID]],0),MATCH(Table11[[#Headers],[Area]],Table12[#Headers],0))</f>
        <v>2</v>
      </c>
    </row>
    <row r="485" spans="2:14" ht="14.5" x14ac:dyDescent="0.35">
      <c r="B485" t="str">
        <f>INDEX(Table12[Site Name],MATCH('2024'!C485,Table12[Site ID],0),1)</f>
        <v>Hamble Corner Fruit Farm</v>
      </c>
      <c r="C485" s="135" t="s">
        <v>82</v>
      </c>
      <c r="D485" t="str">
        <f>Table1324[[#This Row],[Site ID]]&amp;"-"&amp;Table1324[[#This Row],[Site Name]]</f>
        <v>HCF-Hamble Corner Fruit Farm</v>
      </c>
      <c r="E485" s="93" t="s">
        <v>1368</v>
      </c>
      <c r="F485" t="s">
        <v>450</v>
      </c>
      <c r="G485" s="109">
        <v>45539</v>
      </c>
      <c r="H485" s="109">
        <v>45567</v>
      </c>
      <c r="I485" s="9">
        <v>671.06666666676756</v>
      </c>
      <c r="J485" s="9">
        <v>24.870356149410132</v>
      </c>
      <c r="K485" s="9">
        <v>12.980352896351844</v>
      </c>
      <c r="L485" s="9">
        <v>1.2130000000000001</v>
      </c>
      <c r="N485" s="273">
        <f>INDEX(Table12[],MATCH(Table1324[[#This Row],[Site ID]],Table12[[#Data],[Site ID]],0),MATCH(Table11[[#Headers],[Area]],Table12[#Headers],0))</f>
        <v>2</v>
      </c>
    </row>
    <row r="486" spans="2:14" ht="14.5" x14ac:dyDescent="0.35">
      <c r="B486" t="str">
        <f>INDEX(Table12[Site Name],MATCH('2024'!C486,Table12[Site ID],0),1)</f>
        <v>Hamble Primary School</v>
      </c>
      <c r="C486" s="135" t="s">
        <v>90</v>
      </c>
      <c r="D486" t="str">
        <f>Table1324[[#This Row],[Site ID]]&amp;"-"&amp;Table1324[[#This Row],[Site Name]]</f>
        <v>HPS-Hamble Primary School</v>
      </c>
      <c r="E486" s="93" t="s">
        <v>1369</v>
      </c>
      <c r="F486" t="s">
        <v>450</v>
      </c>
      <c r="G486" s="109">
        <v>45539</v>
      </c>
      <c r="H486" s="109">
        <v>45567</v>
      </c>
      <c r="I486" s="9">
        <v>671.08333333331393</v>
      </c>
      <c r="J486" s="9">
        <v>17.755312057618791</v>
      </c>
      <c r="K486" s="9">
        <v>9.266864330698743</v>
      </c>
      <c r="L486" s="9">
        <v>0.86599999999999999</v>
      </c>
      <c r="N486" s="273">
        <f>INDEX(Table12[],MATCH(Table1324[[#This Row],[Site ID]],Table12[[#Data],[Site ID]],0),MATCH(Table11[[#Headers],[Area]],Table12[#Headers],0))</f>
        <v>2</v>
      </c>
    </row>
    <row r="487" spans="2:14" ht="14.5" x14ac:dyDescent="0.35">
      <c r="B487" t="str">
        <f>INDEX(Table12[Site Name],MATCH('2024'!C487,Table12[Site ID],0),1)</f>
        <v>Hound Parish Office</v>
      </c>
      <c r="C487" s="135" t="s">
        <v>93</v>
      </c>
      <c r="D487" t="str">
        <f>Table1324[[#This Row],[Site ID]]&amp;"-"&amp;Table1324[[#This Row],[Site Name]]</f>
        <v>HPO-Hound Parish Office</v>
      </c>
      <c r="E487" s="93" t="s">
        <v>1370</v>
      </c>
      <c r="F487" t="s">
        <v>450</v>
      </c>
      <c r="G487" s="109">
        <v>45539</v>
      </c>
      <c r="H487" s="109">
        <v>45567</v>
      </c>
      <c r="I487" s="9">
        <v>671.06666666659294</v>
      </c>
      <c r="J487" s="9">
        <v>12.875996423605628</v>
      </c>
      <c r="K487" s="9">
        <v>6.7202486553265279</v>
      </c>
      <c r="L487" s="9">
        <v>0.628</v>
      </c>
      <c r="N487" s="273">
        <f>INDEX(Table12[],MATCH(Table1324[[#This Row],[Site ID]],Table12[[#Data],[Site ID]],0),MATCH(Table11[[#Headers],[Area]],Table12[#Headers],0))</f>
        <v>2</v>
      </c>
    </row>
    <row r="488" spans="2:14" ht="14.5" x14ac:dyDescent="0.35">
      <c r="B488" t="str">
        <f>INDEX(Table12[Site Name],MATCH('2024'!C488,Table12[Site ID],0),1)</f>
        <v>Swaythling road</v>
      </c>
      <c r="C488" s="135" t="s">
        <v>97</v>
      </c>
      <c r="D488" t="str">
        <f>Table1324[[#This Row],[Site ID]]&amp;"-"&amp;Table1324[[#This Row],[Site Name]]</f>
        <v>SWA-Swaythling road</v>
      </c>
      <c r="E488" s="93" t="s">
        <v>1371</v>
      </c>
      <c r="F488" t="s">
        <v>450</v>
      </c>
      <c r="G488" s="109">
        <v>45539</v>
      </c>
      <c r="H488" s="109">
        <v>45567</v>
      </c>
      <c r="I488" s="9">
        <v>671.19999999983702</v>
      </c>
      <c r="J488" s="9">
        <v>19.617644517287243</v>
      </c>
      <c r="K488" s="9">
        <v>10.238854132195847</v>
      </c>
      <c r="L488" s="9">
        <v>0.95699999999999996</v>
      </c>
      <c r="M488" t="s">
        <v>1361</v>
      </c>
      <c r="N488" s="273">
        <f>INDEX(Table12[],MATCH(Table1324[[#This Row],[Site ID]],Table12[[#Data],[Site ID]],0),MATCH(Table11[[#Headers],[Area]],Table12[#Headers],0))</f>
        <v>3</v>
      </c>
    </row>
    <row r="489" spans="2:14" ht="14.5" x14ac:dyDescent="0.35">
      <c r="B489" t="str">
        <f>INDEX(Table12[Site Name],MATCH('2024'!C489,Table12[Site ID],0),1)</f>
        <v>Allington Lane</v>
      </c>
      <c r="C489" s="135" t="s">
        <v>26</v>
      </c>
      <c r="D489" t="str">
        <f>Table1324[[#This Row],[Site ID]]&amp;"-"&amp;Table1324[[#This Row],[Site Name]]</f>
        <v>AL-Allington Lane</v>
      </c>
      <c r="E489" s="93" t="s">
        <v>1372</v>
      </c>
      <c r="F489" t="s">
        <v>450</v>
      </c>
      <c r="G489" s="109">
        <v>45539</v>
      </c>
      <c r="H489" s="109">
        <v>45567</v>
      </c>
      <c r="I489" s="9">
        <v>671.13333333330229</v>
      </c>
      <c r="J489" s="9">
        <v>14.494307638820576</v>
      </c>
      <c r="K489" s="9">
        <v>7.5648787258980041</v>
      </c>
      <c r="L489" s="9">
        <v>0.70699999999999996</v>
      </c>
      <c r="N489" s="273">
        <f>INDEX(Table12[],MATCH(Table1324[[#This Row],[Site ID]],Table12[[#Data],[Site ID]],0),MATCH(Table11[[#Headers],[Area]],Table12[#Headers],0))</f>
        <v>3</v>
      </c>
    </row>
    <row r="490" spans="2:14" ht="14.5" x14ac:dyDescent="0.35">
      <c r="B490" t="str">
        <f>INDEX(Table12[Site Name],MATCH('2024'!C490,Table12[Site ID],0),1)</f>
        <v>Jukes Walk</v>
      </c>
      <c r="C490" s="135" t="s">
        <v>102</v>
      </c>
      <c r="D490" t="str">
        <f>Table1324[[#This Row],[Site ID]]&amp;"-"&amp;Table1324[[#This Row],[Site Name]]</f>
        <v>JW-Jukes Walk</v>
      </c>
      <c r="E490" s="93" t="s">
        <v>1373</v>
      </c>
      <c r="F490" t="s">
        <v>450</v>
      </c>
      <c r="G490" s="109">
        <v>45539</v>
      </c>
      <c r="H490" s="109">
        <v>45567</v>
      </c>
      <c r="I490" s="9">
        <v>671.15000000002328</v>
      </c>
      <c r="J490" s="9">
        <v>16.462008492884777</v>
      </c>
      <c r="K490" s="9">
        <v>8.5918624701903852</v>
      </c>
      <c r="L490" s="9">
        <v>0.80300000000000005</v>
      </c>
      <c r="N490" s="273">
        <f>INDEX(Table12[],MATCH(Table1324[[#This Row],[Site ID]],Table12[[#Data],[Site ID]],0),MATCH(Table11[[#Headers],[Area]],Table12[#Headers],0))</f>
        <v>3</v>
      </c>
    </row>
    <row r="491" spans="2:14" ht="14.5" x14ac:dyDescent="0.35">
      <c r="B491" t="str">
        <f>INDEX(Table12[Site Name],MATCH('2024'!C491,Table12[Site ID],0),1)</f>
        <v>Botley Road</v>
      </c>
      <c r="C491" s="135" t="s">
        <v>46</v>
      </c>
      <c r="D491" t="str">
        <f>Table1324[[#This Row],[Site ID]]&amp;"-"&amp;Table1324[[#This Row],[Site Name]]</f>
        <v>BOT-Botley Road</v>
      </c>
      <c r="E491" s="93" t="s">
        <v>1374</v>
      </c>
      <c r="F491" t="s">
        <v>450</v>
      </c>
      <c r="G491" s="109">
        <v>45539</v>
      </c>
      <c r="H491" s="109">
        <v>45567</v>
      </c>
      <c r="I491" s="9">
        <v>671.18333333346527</v>
      </c>
      <c r="J491" s="9">
        <v>27.325986938486345</v>
      </c>
      <c r="K491" s="9">
        <v>14.261997358291412</v>
      </c>
      <c r="L491" s="9">
        <v>1.333</v>
      </c>
      <c r="N491" s="273">
        <f>INDEX(Table12[],MATCH(Table1324[[#This Row],[Site ID]],Table12[[#Data],[Site ID]],0),MATCH(Table11[[#Headers],[Area]],Table12[#Headers],0))</f>
        <v>4</v>
      </c>
    </row>
    <row r="492" spans="2:14" ht="14.5" x14ac:dyDescent="0.35">
      <c r="B492" t="str">
        <f>INDEX(Table12[Site Name],MATCH('2024'!C492,Table12[Site ID],0),1)</f>
        <v>Wyvern School</v>
      </c>
      <c r="C492" s="135" t="s">
        <v>107</v>
      </c>
      <c r="D492" t="str">
        <f>Table1324[[#This Row],[Site ID]]&amp;"-"&amp;Table1324[[#This Row],[Site Name]]</f>
        <v>WYV-Wyvern School</v>
      </c>
      <c r="E492" s="93" t="s">
        <v>1375</v>
      </c>
      <c r="F492" t="s">
        <v>450</v>
      </c>
      <c r="G492" s="109">
        <v>45539</v>
      </c>
      <c r="H492" s="109">
        <v>45567</v>
      </c>
      <c r="I492" s="9">
        <v>671.11666666675592</v>
      </c>
      <c r="J492" s="9">
        <v>23.228371122752517</v>
      </c>
      <c r="K492" s="9">
        <v>12.12336697429672</v>
      </c>
      <c r="L492" s="9">
        <v>1.133</v>
      </c>
      <c r="N492" s="273">
        <f>INDEX(Table12[],MATCH(Table1324[[#This Row],[Site ID]],Table12[[#Data],[Site ID]],0),MATCH(Table11[[#Headers],[Area]],Table12[#Headers],0))</f>
        <v>4</v>
      </c>
    </row>
    <row r="493" spans="2:14" ht="14.5" x14ac:dyDescent="0.35">
      <c r="B493" t="str">
        <f>INDEX(Table12[Site Name],MATCH('2024'!C493,Table12[Site ID],0),1)</f>
        <v>Fair Oak Road/Sandy Lane</v>
      </c>
      <c r="C493" s="135" t="s">
        <v>84</v>
      </c>
      <c r="D493" t="str">
        <f>Table1324[[#This Row],[Site ID]]&amp;"-"&amp;Table1324[[#This Row],[Site Name]]</f>
        <v>FORSL-Fair Oak Road/Sandy Lane</v>
      </c>
      <c r="E493" s="93" t="s">
        <v>1376</v>
      </c>
      <c r="F493" t="s">
        <v>450</v>
      </c>
      <c r="G493" s="109">
        <v>45539</v>
      </c>
      <c r="H493" s="109">
        <v>45567</v>
      </c>
      <c r="I493" s="9">
        <v>671.08333333331393</v>
      </c>
      <c r="J493" s="9">
        <v>24.603203774991396</v>
      </c>
      <c r="K493" s="9">
        <v>12.840920550621815</v>
      </c>
      <c r="L493" s="9">
        <v>1.2</v>
      </c>
      <c r="N493" s="273">
        <f>INDEX(Table12[],MATCH(Table1324[[#This Row],[Site ID]],Table12[[#Data],[Site ID]],0),MATCH(Table11[[#Headers],[Area]],Table12[#Headers],0))</f>
        <v>4</v>
      </c>
    </row>
    <row r="494" spans="2:14" ht="14.5" x14ac:dyDescent="0.35">
      <c r="B494" t="str">
        <f>INDEX(Table12[Site Name],MATCH('2024'!C494,Table12[Site ID],0),1)</f>
        <v>Fair Oak Road</v>
      </c>
      <c r="C494" s="135" t="s">
        <v>80</v>
      </c>
      <c r="D494" t="str">
        <f>Table1324[[#This Row],[Site ID]]&amp;"-"&amp;Table1324[[#This Row],[Site Name]]</f>
        <v>FOR-Fair Oak Road</v>
      </c>
      <c r="E494" s="93" t="s">
        <v>1377</v>
      </c>
      <c r="F494" t="s">
        <v>450</v>
      </c>
      <c r="G494" s="109">
        <v>45539</v>
      </c>
      <c r="H494" s="109">
        <v>45567</v>
      </c>
      <c r="I494" s="9">
        <v>671.08333333331393</v>
      </c>
      <c r="J494" s="9">
        <v>15.643537066932032</v>
      </c>
      <c r="K494" s="9">
        <v>8.1646853167703721</v>
      </c>
      <c r="L494" s="9">
        <v>0.76300000000000001</v>
      </c>
      <c r="N494" s="273">
        <f>INDEX(Table12[],MATCH(Table1324[[#This Row],[Site ID]],Table12[[#Data],[Site ID]],0),MATCH(Table11[[#Headers],[Area]],Table12[#Headers],0))</f>
        <v>4</v>
      </c>
    </row>
    <row r="495" spans="2:14" ht="14.5" x14ac:dyDescent="0.35">
      <c r="B495" t="str">
        <f>INDEX(Table12[Site Name],MATCH('2024'!C495,Table12[Site ID],0),1)</f>
        <v>Bishopstoke Road</v>
      </c>
      <c r="C495" s="135" t="s">
        <v>49</v>
      </c>
      <c r="D495" t="str">
        <f>Table1324[[#This Row],[Site ID]]&amp;"-"&amp;Table1324[[#This Row],[Site Name]]</f>
        <v>BR-Bishopstoke Road</v>
      </c>
      <c r="E495" s="93" t="s">
        <v>1378</v>
      </c>
      <c r="F495" t="s">
        <v>450</v>
      </c>
      <c r="G495" s="109">
        <v>45539</v>
      </c>
      <c r="H495" s="109">
        <v>45567</v>
      </c>
      <c r="I495" s="9">
        <v>671.03333333332557</v>
      </c>
      <c r="J495" s="9">
        <v>24.687053797625836</v>
      </c>
      <c r="K495" s="9">
        <v>12.884683610451898</v>
      </c>
      <c r="L495" s="9">
        <v>1.204</v>
      </c>
      <c r="M495" t="s">
        <v>1361</v>
      </c>
      <c r="N495" s="273">
        <f>INDEX(Table12[],MATCH(Table1324[[#This Row],[Site ID]],Table12[[#Data],[Site ID]],0),MATCH(Table11[[#Headers],[Area]],Table12[#Headers],0))</f>
        <v>5</v>
      </c>
    </row>
    <row r="496" spans="2:14" ht="14.5" x14ac:dyDescent="0.35">
      <c r="B496" t="str">
        <f>INDEX(Table12[Site Name],MATCH('2024'!C496,Table12[Site ID],0),1)</f>
        <v>Bishopstoke Road 2</v>
      </c>
      <c r="C496" s="135" t="s">
        <v>52</v>
      </c>
      <c r="D496" t="str">
        <f>Table1324[[#This Row],[Site ID]]&amp;"-"&amp;Table1324[[#This Row],[Site Name]]</f>
        <v>BR2-Bishopstoke Road 2</v>
      </c>
      <c r="E496" s="93" t="s">
        <v>1379</v>
      </c>
      <c r="F496" t="s">
        <v>450</v>
      </c>
      <c r="G496" s="109">
        <v>45539</v>
      </c>
      <c r="H496" s="109">
        <v>45567</v>
      </c>
      <c r="I496" s="9">
        <v>671.00000000005821</v>
      </c>
      <c r="J496" s="9">
        <v>26.431223546942565</v>
      </c>
      <c r="K496" s="9">
        <v>13.795001851222633</v>
      </c>
      <c r="L496" s="9">
        <v>1.2889999999999999</v>
      </c>
      <c r="N496" s="273">
        <f>INDEX(Table12[],MATCH(Table1324[[#This Row],[Site ID]],Table12[[#Data],[Site ID]],0),MATCH(Table11[[#Headers],[Area]],Table12[#Headers],0))</f>
        <v>5</v>
      </c>
    </row>
    <row r="497" spans="2:14" ht="14.5" x14ac:dyDescent="0.35">
      <c r="B497" t="str">
        <f>INDEX(Table12[Site Name],MATCH('2024'!C497,Table12[Site ID],0),1)</f>
        <v>Mill Street</v>
      </c>
      <c r="C497" s="135" t="s">
        <v>122</v>
      </c>
      <c r="D497" t="str">
        <f>Table1324[[#This Row],[Site ID]]&amp;"-"&amp;Table1324[[#This Row],[Site Name]]</f>
        <v>MS-Mill Street</v>
      </c>
      <c r="E497" s="93" t="s">
        <v>1380</v>
      </c>
      <c r="F497" t="s">
        <v>450</v>
      </c>
      <c r="G497" s="109">
        <v>45539</v>
      </c>
      <c r="H497" s="109">
        <v>45567</v>
      </c>
      <c r="I497" s="9">
        <v>670.91666666662786</v>
      </c>
      <c r="J497" s="9">
        <v>27.91106545770873</v>
      </c>
      <c r="K497" s="9">
        <v>14.567361929910611</v>
      </c>
      <c r="L497" s="9">
        <v>1.361</v>
      </c>
      <c r="N497" s="273">
        <f>INDEX(Table12[],MATCH(Table1324[[#This Row],[Site ID]],Table12[[#Data],[Site ID]],0),MATCH(Table11[[#Headers],[Area]],Table12[#Headers],0))</f>
        <v>5</v>
      </c>
    </row>
    <row r="498" spans="2:14" ht="14.5" x14ac:dyDescent="0.35">
      <c r="B498" t="str">
        <f>INDEX(Table12[Site Name],MATCH('2024'!C498,Table12[Site ID],0),1)</f>
        <v>Campbell Road 4</v>
      </c>
      <c r="C498" s="135" t="s">
        <v>72</v>
      </c>
      <c r="D498" t="str">
        <f>Table1324[[#This Row],[Site ID]]&amp;"-"&amp;Table1324[[#This Row],[Site Name]]</f>
        <v>CR4-Campbell Road 4</v>
      </c>
      <c r="E498" s="93" t="s">
        <v>1381</v>
      </c>
      <c r="F498" t="s">
        <v>450</v>
      </c>
      <c r="G498" s="109">
        <v>45539</v>
      </c>
      <c r="H498" s="109">
        <v>45567</v>
      </c>
      <c r="I498" s="9">
        <v>670.85000000009313</v>
      </c>
      <c r="J498" s="9">
        <v>18.889526719830425</v>
      </c>
      <c r="K498" s="9">
        <v>9.8588344049219341</v>
      </c>
      <c r="L498" s="9">
        <v>0.92100000000000004</v>
      </c>
      <c r="N498" s="273">
        <f>INDEX(Table12[],MATCH(Table1324[[#This Row],[Site ID]],Table12[[#Data],[Site ID]],0),MATCH(Table11[[#Headers],[Area]],Table12[#Headers],0))</f>
        <v>5</v>
      </c>
    </row>
    <row r="499" spans="2:14" ht="14.5" x14ac:dyDescent="0.35">
      <c r="B499" t="str">
        <f>INDEX(Table12[Site Name],MATCH('2024'!C499,Table12[Site ID],0),1)</f>
        <v>Campbell Road 3</v>
      </c>
      <c r="C499" s="135" t="s">
        <v>68</v>
      </c>
      <c r="D499" t="str">
        <f>Table1324[[#This Row],[Site ID]]&amp;"-"&amp;Table1324[[#This Row],[Site Name]]</f>
        <v>CR3-Campbell Road 3</v>
      </c>
      <c r="E499" s="93" t="s">
        <v>1382</v>
      </c>
      <c r="F499" t="s">
        <v>450</v>
      </c>
      <c r="G499" s="109">
        <v>45539</v>
      </c>
      <c r="H499" s="109">
        <v>45567</v>
      </c>
      <c r="I499" s="9">
        <v>670.84999999991851</v>
      </c>
      <c r="J499" s="9">
        <v>13.967174480138837</v>
      </c>
      <c r="K499" s="9">
        <v>7.2897570355630679</v>
      </c>
      <c r="L499" s="9">
        <v>0.68100000000000005</v>
      </c>
      <c r="N499" s="273">
        <f>INDEX(Table12[],MATCH(Table1324[[#This Row],[Site ID]],Table12[[#Data],[Site ID]],0),MATCH(Table11[[#Headers],[Area]],Table12[#Headers],0))</f>
        <v>5</v>
      </c>
    </row>
    <row r="500" spans="2:14" ht="14.5" x14ac:dyDescent="0.35">
      <c r="B500" t="str">
        <f>INDEX(Table12[Site Name],MATCH('2024'!C500,Table12[Site ID],0),1)</f>
        <v>Campbell Road</v>
      </c>
      <c r="C500" s="135" t="s">
        <v>64</v>
      </c>
      <c r="D500" t="str">
        <f>Table1324[[#This Row],[Site ID]]&amp;"-"&amp;Table1324[[#This Row],[Site Name]]</f>
        <v>CR-Campbell Road</v>
      </c>
      <c r="E500" s="93" t="s">
        <v>1383</v>
      </c>
      <c r="F500" t="s">
        <v>450</v>
      </c>
      <c r="G500" s="109">
        <v>45539</v>
      </c>
      <c r="H500" s="109">
        <v>45567</v>
      </c>
      <c r="I500" s="9">
        <v>670.84999999991851</v>
      </c>
      <c r="J500" s="9">
        <v>26.703760900353547</v>
      </c>
      <c r="K500" s="9">
        <v>13.937244728785776</v>
      </c>
      <c r="L500" s="9">
        <v>1.302</v>
      </c>
      <c r="N500" s="273">
        <f>INDEX(Table12[],MATCH(Table1324[[#This Row],[Site ID]],Table12[[#Data],[Site ID]],0),MATCH(Table11[[#Headers],[Area]],Table12[#Headers],0))</f>
        <v>5</v>
      </c>
    </row>
    <row r="501" spans="2:14" ht="14.5" x14ac:dyDescent="0.35">
      <c r="B501" t="str">
        <f>INDEX(Table12[Site Name],MATCH('2024'!C501,Table12[Site ID],0),1)</f>
        <v>Southampton Road Analyser (A)</v>
      </c>
      <c r="C501" s="135" t="s">
        <v>135</v>
      </c>
      <c r="D501" t="str">
        <f>Table1324[[#This Row],[Site ID]]&amp;"-"&amp;Table1324[[#This Row],[Site Name]]</f>
        <v>SRAN(A)-Southampton Road Analyser (A)</v>
      </c>
      <c r="E501" s="93" t="s">
        <v>1384</v>
      </c>
      <c r="F501" t="s">
        <v>450</v>
      </c>
      <c r="G501" s="109">
        <v>45539</v>
      </c>
      <c r="H501" s="109">
        <v>45567</v>
      </c>
      <c r="I501" s="9">
        <v>670.8666666666395</v>
      </c>
      <c r="J501" s="9">
        <v>26.436476696811166</v>
      </c>
      <c r="K501" s="9">
        <v>13.797743578711465</v>
      </c>
      <c r="L501" s="9">
        <v>1.2889999999999999</v>
      </c>
      <c r="N501" s="273">
        <f>INDEX(Table12[],MATCH(Table1324[[#This Row],[Site ID]],Table12[[#Data],[Site ID]],0),MATCH(Table11[[#Headers],[Area]],Table12[#Headers],0))</f>
        <v>5</v>
      </c>
    </row>
    <row r="502" spans="2:14" ht="14.5" x14ac:dyDescent="0.35">
      <c r="B502" t="str">
        <f>INDEX(Table12[Site Name],MATCH('2024'!C502,Table12[Site ID],0),1)</f>
        <v>Southampton Road Analyser (B)</v>
      </c>
      <c r="C502" s="135" t="s">
        <v>138</v>
      </c>
      <c r="D502" t="str">
        <f>Table1324[[#This Row],[Site ID]]&amp;"-"&amp;Table1324[[#This Row],[Site Name]]</f>
        <v>SRAN(B)-Southampton Road Analyser (B)</v>
      </c>
      <c r="E502" s="93" t="s">
        <v>1385</v>
      </c>
      <c r="F502" t="s">
        <v>450</v>
      </c>
      <c r="G502" s="109">
        <v>45539</v>
      </c>
      <c r="H502" s="109">
        <v>45567</v>
      </c>
      <c r="I502" s="9">
        <v>670.8666666666395</v>
      </c>
      <c r="J502" s="9">
        <v>27.502959852927674</v>
      </c>
      <c r="K502" s="9">
        <v>14.354363180024883</v>
      </c>
      <c r="L502" s="9">
        <v>1.341</v>
      </c>
      <c r="N502" s="273">
        <f>INDEX(Table12[],MATCH(Table1324[[#This Row],[Site ID]],Table12[[#Data],[Site ID]],0),MATCH(Table11[[#Headers],[Area]],Table12[#Headers],0))</f>
        <v>5</v>
      </c>
    </row>
    <row r="503" spans="2:14" ht="14.5" x14ac:dyDescent="0.35">
      <c r="B503" t="str">
        <f>INDEX(Table12[Site Name],MATCH('2024'!C503,Table12[Site ID],0),1)</f>
        <v>Southampton Road Analyser (C)</v>
      </c>
      <c r="C503" s="135" t="s">
        <v>141</v>
      </c>
      <c r="D503" t="str">
        <f>Table1324[[#This Row],[Site ID]]&amp;"-"&amp;Table1324[[#This Row],[Site Name]]</f>
        <v>SRAN(C)-Southampton Road Analyser (C)</v>
      </c>
      <c r="E503" s="93" t="s">
        <v>1386</v>
      </c>
      <c r="F503" t="s">
        <v>450</v>
      </c>
      <c r="G503" s="109">
        <v>45539</v>
      </c>
      <c r="H503" s="109">
        <v>45567</v>
      </c>
      <c r="I503" s="9">
        <v>670.8666666666395</v>
      </c>
      <c r="J503" s="9">
        <v>26.026290867535582</v>
      </c>
      <c r="K503" s="9">
        <v>13.583659116667841</v>
      </c>
      <c r="L503" s="9">
        <v>1.2689999999999999</v>
      </c>
      <c r="N503" s="273">
        <f>INDEX(Table12[],MATCH(Table1324[[#This Row],[Site ID]],Table12[[#Data],[Site ID]],0),MATCH(Table11[[#Headers],[Area]],Table12[#Headers],0))</f>
        <v>5</v>
      </c>
    </row>
    <row r="504" spans="2:14" ht="14.5" x14ac:dyDescent="0.35">
      <c r="B504" t="str">
        <f>INDEX(Table12[Site Name],MATCH('2024'!C504,Table12[Site ID],0),1)</f>
        <v>Chestnut Avenue</v>
      </c>
      <c r="C504" s="135" t="s">
        <v>56</v>
      </c>
      <c r="D504" t="str">
        <f>Table1324[[#This Row],[Site ID]]&amp;"-"&amp;Table1324[[#This Row],[Site Name]]</f>
        <v>CA-Chestnut Avenue</v>
      </c>
      <c r="E504" s="93" t="s">
        <v>1387</v>
      </c>
      <c r="F504" t="s">
        <v>450</v>
      </c>
      <c r="G504" s="109">
        <v>45539</v>
      </c>
      <c r="H504" s="109">
        <v>45567</v>
      </c>
      <c r="I504" s="9">
        <v>670.81666666665114</v>
      </c>
      <c r="J504" s="9">
        <v>21.474828691396556</v>
      </c>
      <c r="K504" s="9">
        <v>11.208156937054572</v>
      </c>
      <c r="L504" s="9">
        <v>1.0469999999999999</v>
      </c>
      <c r="N504" s="273">
        <f>INDEX(Table12[],MATCH(Table1324[[#This Row],[Site ID]],Table12[[#Data],[Site ID]],0),MATCH(Table11[[#Headers],[Area]],Table12[#Headers],0))</f>
        <v>5</v>
      </c>
    </row>
    <row r="505" spans="2:14" ht="14.5" x14ac:dyDescent="0.35">
      <c r="B505" t="str">
        <f>INDEX(Table12[Site Name],MATCH('2024'!C505,Table12[Site ID],0),1)</f>
        <v>Southampton Road 1</v>
      </c>
      <c r="C505" s="135" t="s">
        <v>149</v>
      </c>
      <c r="D505" t="str">
        <f>Table1324[[#This Row],[Site ID]]&amp;"-"&amp;Table1324[[#This Row],[Site Name]]</f>
        <v>SR1-Southampton Road 1</v>
      </c>
      <c r="E505" s="93" t="s">
        <v>1388</v>
      </c>
      <c r="F505" t="s">
        <v>450</v>
      </c>
      <c r="G505" s="109">
        <v>45539</v>
      </c>
      <c r="H505" s="109">
        <v>45567</v>
      </c>
      <c r="I505" s="9">
        <v>670.81666666665114</v>
      </c>
      <c r="J505" s="9">
        <v>40.79602126761008</v>
      </c>
      <c r="K505" s="9">
        <v>21.292286674117996</v>
      </c>
      <c r="L505" s="9">
        <v>1.9890000000000001</v>
      </c>
      <c r="N505" s="273">
        <f>INDEX(Table12[],MATCH(Table1324[[#This Row],[Site ID]],Table12[[#Data],[Site ID]],0),MATCH(Table11[[#Headers],[Area]],Table12[#Headers],0))</f>
        <v>5</v>
      </c>
    </row>
    <row r="506" spans="2:14" ht="14.5" x14ac:dyDescent="0.35">
      <c r="B506" t="str">
        <f>INDEX(Table12[Site Name],MATCH('2024'!C506,Table12[Site ID],0),1)</f>
        <v>Southampton Road 2</v>
      </c>
      <c r="C506" s="135" t="s">
        <v>152</v>
      </c>
      <c r="D506" t="str">
        <f>Table1324[[#This Row],[Site ID]]&amp;"-"&amp;Table1324[[#This Row],[Site Name]]</f>
        <v>SR2-Southampton Road 2</v>
      </c>
      <c r="E506" s="93" t="s">
        <v>1389</v>
      </c>
      <c r="F506" t="s">
        <v>450</v>
      </c>
      <c r="G506" s="109">
        <v>45539</v>
      </c>
      <c r="H506" s="109">
        <v>45567</v>
      </c>
      <c r="I506" s="9">
        <v>670.83333333319752</v>
      </c>
      <c r="J506" s="9">
        <v>32.242208198764295</v>
      </c>
      <c r="K506" s="9">
        <v>16.827874842778861</v>
      </c>
      <c r="L506" s="9">
        <v>1.5720000000000001</v>
      </c>
      <c r="N506" s="273">
        <f>INDEX(Table12[],MATCH(Table1324[[#This Row],[Site ID]],Table12[[#Data],[Site ID]],0),MATCH(Table11[[#Headers],[Area]],Table12[#Headers],0))</f>
        <v>5</v>
      </c>
    </row>
    <row r="507" spans="2:14" ht="14.5" x14ac:dyDescent="0.35">
      <c r="B507" t="str">
        <f>INDEX(Table12[Site Name],MATCH('2024'!C507,Table12[Site ID],0),1)</f>
        <v>The Point (A)</v>
      </c>
      <c r="C507" s="135" t="s">
        <v>156</v>
      </c>
      <c r="D507" t="str">
        <f>Table1324[[#This Row],[Site ID]]&amp;"-"&amp;Table1324[[#This Row],[Site Name]]</f>
        <v>TP(A)-The Point (A)</v>
      </c>
      <c r="E507" s="93" t="s">
        <v>1390</v>
      </c>
      <c r="F507" t="s">
        <v>450</v>
      </c>
      <c r="G507" s="109">
        <v>45539</v>
      </c>
      <c r="H507" s="109">
        <v>45567</v>
      </c>
      <c r="I507" s="9">
        <v>670.83333333337214</v>
      </c>
      <c r="J507" s="9">
        <v>18.64387229813557</v>
      </c>
      <c r="K507" s="9">
        <v>9.7306222850394413</v>
      </c>
      <c r="L507" s="9">
        <v>0.90900000000000003</v>
      </c>
      <c r="N507" s="273">
        <f>INDEX(Table12[],MATCH(Table1324[[#This Row],[Site ID]],Table12[[#Data],[Site ID]],0),MATCH(Table11[[#Headers],[Area]],Table12[#Headers],0))</f>
        <v>6</v>
      </c>
    </row>
    <row r="508" spans="2:14" ht="14.5" x14ac:dyDescent="0.35">
      <c r="B508" t="str">
        <f>INDEX(Table12[Site Name],MATCH('2024'!C508,Table12[Site ID],0),1)</f>
        <v>The Point (B)</v>
      </c>
      <c r="C508" s="135" t="s">
        <v>159</v>
      </c>
      <c r="D508" t="str">
        <f>Table1324[[#This Row],[Site ID]]&amp;"-"&amp;Table1324[[#This Row],[Site Name]]</f>
        <v>TP(B)-The Point (B)</v>
      </c>
      <c r="E508" s="93" t="s">
        <v>1391</v>
      </c>
      <c r="F508" t="s">
        <v>450</v>
      </c>
      <c r="G508" s="109">
        <v>45539</v>
      </c>
      <c r="H508" s="109">
        <v>45567</v>
      </c>
      <c r="I508" s="9">
        <v>670.83333333337214</v>
      </c>
      <c r="J508" s="9">
        <v>17.659377391303327</v>
      </c>
      <c r="K508" s="9">
        <v>9.2167940455654112</v>
      </c>
      <c r="L508" s="9">
        <v>0.86099999999999999</v>
      </c>
      <c r="N508" s="273">
        <f>INDEX(Table12[],MATCH(Table1324[[#This Row],[Site ID]],Table12[[#Data],[Site ID]],0),MATCH(Table11[[#Headers],[Area]],Table12[#Headers],0))</f>
        <v>6</v>
      </c>
    </row>
    <row r="509" spans="2:14" ht="14.5" x14ac:dyDescent="0.35">
      <c r="B509" t="str">
        <f>INDEX(Table12[Site Name],MATCH('2024'!C509,Table12[Site ID],0),1)</f>
        <v>The Point (C)</v>
      </c>
      <c r="C509" s="135" t="s">
        <v>162</v>
      </c>
      <c r="D509" t="str">
        <f>Table1324[[#This Row],[Site ID]]&amp;"-"&amp;Table1324[[#This Row],[Site Name]]</f>
        <v>TP(C)-The Point (C)</v>
      </c>
      <c r="E509" s="93" t="s">
        <v>1392</v>
      </c>
      <c r="F509" t="s">
        <v>450</v>
      </c>
      <c r="G509" s="109">
        <v>45539</v>
      </c>
      <c r="H509" s="109">
        <v>45567</v>
      </c>
      <c r="I509" s="9">
        <v>670.83333333319752</v>
      </c>
      <c r="J509" s="9">
        <v>16.982537142860579</v>
      </c>
      <c r="K509" s="9">
        <v>8.8635371309293216</v>
      </c>
      <c r="L509" s="9">
        <v>0.82799999999999996</v>
      </c>
      <c r="N509" s="273">
        <f>INDEX(Table12[],MATCH(Table1324[[#This Row],[Site ID]],Table12[[#Data],[Site ID]],0),MATCH(Table11[[#Headers],[Area]],Table12[#Headers],0))</f>
        <v>6</v>
      </c>
    </row>
    <row r="510" spans="2:14" ht="14.5" x14ac:dyDescent="0.35">
      <c r="B510" t="str">
        <f>INDEX(Table12[Site Name],MATCH('2024'!C510,Table12[Site ID],0),1)</f>
        <v>leigh road/Pluto Road</v>
      </c>
      <c r="C510" s="135" t="s">
        <v>124</v>
      </c>
      <c r="D510" t="str">
        <f>Table1324[[#This Row],[Site ID]]&amp;"-"&amp;Table1324[[#This Row],[Site Name]]</f>
        <v>LRPR-leigh road/Pluto Road</v>
      </c>
      <c r="E510" s="93" t="s">
        <v>1393</v>
      </c>
      <c r="F510" t="s">
        <v>450</v>
      </c>
      <c r="G510" s="109">
        <v>45539</v>
      </c>
      <c r="H510" s="109">
        <v>45567</v>
      </c>
      <c r="I510" s="9">
        <v>670.81666666665114</v>
      </c>
      <c r="J510" s="9">
        <v>22.069642475589969</v>
      </c>
      <c r="K510" s="9">
        <v>11.518602544671174</v>
      </c>
      <c r="L510" s="9">
        <v>1.0760000000000001</v>
      </c>
      <c r="N510" s="273">
        <f>INDEX(Table12[],MATCH(Table1324[[#This Row],[Site ID]],Table12[[#Data],[Site ID]],0),MATCH(Table11[[#Headers],[Area]],Table12[#Headers],0))</f>
        <v>6</v>
      </c>
    </row>
    <row r="511" spans="2:14" ht="14.5" x14ac:dyDescent="0.35">
      <c r="B511" t="str">
        <f>INDEX(Table12[Site Name],MATCH('2024'!C511,Table12[Site ID],0),1)</f>
        <v>Oxburgh Close</v>
      </c>
      <c r="C511" s="135" t="s">
        <v>143</v>
      </c>
      <c r="D511" t="str">
        <f>Table1324[[#This Row],[Site ID]]&amp;"-"&amp;Table1324[[#This Row],[Site Name]]</f>
        <v>OX-Oxburgh Close</v>
      </c>
      <c r="E511" s="93" t="s">
        <v>1394</v>
      </c>
      <c r="F511" t="s">
        <v>450</v>
      </c>
      <c r="G511" s="109">
        <v>45539</v>
      </c>
      <c r="H511" s="109">
        <v>45567</v>
      </c>
      <c r="I511" s="9">
        <v>670.81666666665114</v>
      </c>
      <c r="J511" s="9">
        <v>12.839773410519813</v>
      </c>
      <c r="K511" s="9">
        <v>6.7013431161376893</v>
      </c>
      <c r="L511" s="9">
        <v>0.626</v>
      </c>
      <c r="N511" s="273">
        <f>INDEX(Table12[],MATCH(Table1324[[#This Row],[Site ID]],Table12[[#Data],[Site ID]],0),MATCH(Table11[[#Headers],[Area]],Table12[#Headers],0))</f>
        <v>6</v>
      </c>
    </row>
    <row r="512" spans="2:14" ht="14.5" x14ac:dyDescent="0.35">
      <c r="B512" t="str">
        <f>INDEX(Table12[Site Name],MATCH('2024'!C512,Table12[Site ID],0),1)</f>
        <v>Hadleigh Gardens</v>
      </c>
      <c r="C512" s="135" t="s">
        <v>95</v>
      </c>
      <c r="D512" t="str">
        <f>Table1324[[#This Row],[Site ID]]&amp;"-"&amp;Table1324[[#This Row],[Site Name]]</f>
        <v>HG-Hadleigh Gardens</v>
      </c>
      <c r="E512" s="93" t="s">
        <v>1395</v>
      </c>
      <c r="F512" t="s">
        <v>450</v>
      </c>
      <c r="G512" s="109">
        <v>45539</v>
      </c>
      <c r="H512" s="109">
        <v>45567</v>
      </c>
      <c r="I512" s="9">
        <v>670.81666666665114</v>
      </c>
      <c r="J512" s="9">
        <v>12.203937986037202</v>
      </c>
      <c r="K512" s="9">
        <v>6.3694874666164942</v>
      </c>
      <c r="L512" s="9">
        <v>0.59499999999999997</v>
      </c>
      <c r="N512" s="273">
        <f>INDEX(Table12[],MATCH(Table1324[[#This Row],[Site ID]],Table12[[#Data],[Site ID]],0),MATCH(Table11[[#Headers],[Area]],Table12[#Headers],0))</f>
        <v>6</v>
      </c>
    </row>
    <row r="513" spans="2:14" ht="14.5" x14ac:dyDescent="0.35">
      <c r="B513" t="str">
        <f>INDEX(Table12[Site Name],MATCH('2024'!C513,Table12[Site ID],0),1)</f>
        <v>Woodside Avenue</v>
      </c>
      <c r="C513" s="135" t="s">
        <v>175</v>
      </c>
      <c r="D513" t="str">
        <f>Table1324[[#This Row],[Site ID]]&amp;"-"&amp;Table1324[[#This Row],[Site Name]]</f>
        <v>WA-Woodside Avenue</v>
      </c>
      <c r="E513" s="93" t="s">
        <v>1396</v>
      </c>
      <c r="F513" t="s">
        <v>450</v>
      </c>
      <c r="G513" s="109">
        <v>45539</v>
      </c>
      <c r="H513" s="109">
        <v>45567</v>
      </c>
      <c r="I513" s="9">
        <v>670.73333333339542</v>
      </c>
      <c r="J513" s="9">
        <v>52.103955869193072</v>
      </c>
      <c r="K513" s="9">
        <v>27.194131455737512</v>
      </c>
      <c r="L513" s="9">
        <v>2.54</v>
      </c>
      <c r="N513" s="273">
        <f>INDEX(Table12[],MATCH(Table1324[[#This Row],[Site ID]],Table12[[#Data],[Site ID]],0),MATCH(Table11[[#Headers],[Area]],Table12[#Headers],0))</f>
        <v>6</v>
      </c>
    </row>
    <row r="514" spans="2:14" ht="14.5" x14ac:dyDescent="0.35">
      <c r="B514" t="str">
        <f>INDEX(Table12[Site Name],MATCH('2024'!C514,Table12[Site ID],0),1)</f>
        <v>Belmont Road</v>
      </c>
      <c r="C514" s="135" t="s">
        <v>42</v>
      </c>
      <c r="D514" t="str">
        <f>Table1324[[#This Row],[Site ID]]&amp;"-"&amp;Table1324[[#This Row],[Site Name]]</f>
        <v>BEL-Belmont Road</v>
      </c>
      <c r="E514" s="93" t="s">
        <v>1397</v>
      </c>
      <c r="F514" t="s">
        <v>450</v>
      </c>
      <c r="G514" s="109">
        <v>45539</v>
      </c>
      <c r="H514" s="109">
        <v>45567</v>
      </c>
      <c r="I514" s="9">
        <v>670.75000000011642</v>
      </c>
      <c r="J514" s="9">
        <v>17.559007081621999</v>
      </c>
      <c r="K514" s="9">
        <v>9.1644087064832984</v>
      </c>
      <c r="L514" s="9">
        <v>0.85599999999999998</v>
      </c>
      <c r="N514" s="273">
        <f>INDEX(Table12[],MATCH(Table1324[[#This Row],[Site ID]],Table12[[#Data],[Site ID]],0),MATCH(Table11[[#Headers],[Area]],Table12[#Headers],0))</f>
        <v>6</v>
      </c>
    </row>
    <row r="515" spans="2:14" ht="14.5" x14ac:dyDescent="0.35">
      <c r="B515" t="str">
        <f>INDEX(Table12[Site Name],MATCH('2024'!C515,Table12[Site ID],0),1)</f>
        <v>Leigh Road/J13</v>
      </c>
      <c r="C515" s="135" t="s">
        <v>120</v>
      </c>
      <c r="D515" t="str">
        <f>Table1324[[#This Row],[Site ID]]&amp;"-"&amp;Table1324[[#This Row],[Site Name]]</f>
        <v>LR13-Leigh Road/J13</v>
      </c>
      <c r="E515" s="93" t="s">
        <v>1398</v>
      </c>
      <c r="F515" t="s">
        <v>450</v>
      </c>
      <c r="G515" s="109">
        <v>45539</v>
      </c>
      <c r="H515" s="109">
        <v>45567</v>
      </c>
      <c r="I515" s="9">
        <v>670.78333333338378</v>
      </c>
      <c r="J515" s="9">
        <v>33.229179814642073</v>
      </c>
      <c r="K515" s="9">
        <v>17.342995727892522</v>
      </c>
      <c r="L515" s="9">
        <v>1.62</v>
      </c>
      <c r="N515" s="273">
        <f>INDEX(Table12[],MATCH(Table1324[[#This Row],[Site ID]],Table12[[#Data],[Site ID]],0),MATCH(Table11[[#Headers],[Area]],Table12[#Headers],0))</f>
        <v>6</v>
      </c>
    </row>
    <row r="516" spans="2:14" ht="14.5" x14ac:dyDescent="0.35">
      <c r="B516" t="str">
        <f>INDEX(Table12[Site Name],MATCH('2024'!C516,Table12[Site ID],0),1)</f>
        <v>Steele Close (A)</v>
      </c>
      <c r="C516" s="135" t="s">
        <v>167</v>
      </c>
      <c r="D516" t="str">
        <f>Table1324[[#This Row],[Site ID]]&amp;"-"&amp;Table1324[[#This Row],[Site Name]]</f>
        <v>SC(A)-Steele Close (A)</v>
      </c>
      <c r="E516" s="93" t="s">
        <v>1399</v>
      </c>
      <c r="F516" t="s">
        <v>450</v>
      </c>
      <c r="G516" s="109">
        <v>45539</v>
      </c>
      <c r="H516" s="109">
        <v>45567</v>
      </c>
      <c r="I516" s="9">
        <v>670.71666666667443</v>
      </c>
      <c r="J516" s="9">
        <v>15.81620008448656</v>
      </c>
      <c r="K516" s="9">
        <v>8.2548017142414203</v>
      </c>
      <c r="L516" s="9">
        <v>0.77100000000000002</v>
      </c>
      <c r="N516" s="273">
        <f>INDEX(Table12[],MATCH(Table1324[[#This Row],[Site ID]],Table12[[#Data],[Site ID]],0),MATCH(Table11[[#Headers],[Area]],Table12[#Headers],0))</f>
        <v>6</v>
      </c>
    </row>
    <row r="517" spans="2:14" ht="14.5" x14ac:dyDescent="0.35">
      <c r="B517" t="str">
        <f>INDEX(Table12[Site Name],MATCH('2024'!C517,Table12[Site ID],0),1)</f>
        <v>Steele Close (B)</v>
      </c>
      <c r="C517" s="135" t="s">
        <v>170</v>
      </c>
      <c r="D517" t="str">
        <f>Table1324[[#This Row],[Site ID]]&amp;"-"&amp;Table1324[[#This Row],[Site Name]]</f>
        <v>SC(B)-Steele Close (B)</v>
      </c>
      <c r="E517" s="93" t="s">
        <v>1400</v>
      </c>
      <c r="F517" t="s">
        <v>450</v>
      </c>
      <c r="G517" s="109">
        <v>45539</v>
      </c>
      <c r="H517" s="109">
        <v>45567</v>
      </c>
      <c r="I517" s="9">
        <v>670.71666666667443</v>
      </c>
      <c r="J517" s="9">
        <v>16.493158064756415</v>
      </c>
      <c r="K517" s="9">
        <v>8.6081200755513656</v>
      </c>
      <c r="L517" s="9">
        <v>0.80400000000000005</v>
      </c>
      <c r="N517" s="273">
        <f>INDEX(Table12[],MATCH(Table1324[[#This Row],[Site ID]],Table12[[#Data],[Site ID]],0),MATCH(Table11[[#Headers],[Area]],Table12[#Headers],0))</f>
        <v>6</v>
      </c>
    </row>
    <row r="518" spans="2:14" ht="14.5" x14ac:dyDescent="0.35">
      <c r="B518" t="str">
        <f>INDEX(Table12[Site Name],MATCH('2024'!C518,Table12[Site ID],0),1)</f>
        <v>Steele Close (C)</v>
      </c>
      <c r="C518" s="135" t="s">
        <v>173</v>
      </c>
      <c r="D518" t="str">
        <f>Table1324[[#This Row],[Site ID]]&amp;"-"&amp;Table1324[[#This Row],[Site Name]]</f>
        <v>SC(C)-Steele Close (C)</v>
      </c>
      <c r="E518" s="93" t="s">
        <v>1401</v>
      </c>
      <c r="F518" t="s">
        <v>450</v>
      </c>
      <c r="G518" s="109">
        <v>45539</v>
      </c>
      <c r="H518" s="109">
        <v>45567</v>
      </c>
      <c r="I518" s="9">
        <v>670.71666666667443</v>
      </c>
      <c r="J518" s="9">
        <v>15.898255597246543</v>
      </c>
      <c r="K518" s="9">
        <v>8.2976281822789897</v>
      </c>
      <c r="L518" s="9">
        <v>0.77500000000000002</v>
      </c>
      <c r="N518" s="273">
        <f>INDEX(Table12[],MATCH(Table1324[[#This Row],[Site ID]],Table12[[#Data],[Site ID]],0),MATCH(Table11[[#Headers],[Area]],Table12[#Headers],0))</f>
        <v>6</v>
      </c>
    </row>
    <row r="519" spans="2:14" ht="14.5" x14ac:dyDescent="0.35">
      <c r="B519" t="str">
        <f>INDEX(Table12[Site Name],MATCH('2024'!C519,Table12[Site ID],0),1)</f>
        <v>Medina Close</v>
      </c>
      <c r="C519" s="135" t="s">
        <v>127</v>
      </c>
      <c r="D519" t="str">
        <f>Table1324[[#This Row],[Site ID]]&amp;"-"&amp;Table1324[[#This Row],[Site Name]]</f>
        <v>MC-Medina Close</v>
      </c>
      <c r="E519" s="93" t="s">
        <v>1402</v>
      </c>
      <c r="F519" t="s">
        <v>450</v>
      </c>
      <c r="G519" s="109">
        <v>45539</v>
      </c>
      <c r="H519" s="109">
        <v>45567</v>
      </c>
      <c r="I519" s="9">
        <v>670.64999999996508</v>
      </c>
      <c r="J519" s="9">
        <v>15.756224558265192</v>
      </c>
      <c r="K519" s="9">
        <v>8.2234992475288067</v>
      </c>
      <c r="L519" s="9">
        <v>0.76800000000000002</v>
      </c>
      <c r="N519" s="273">
        <f>INDEX(Table12[],MATCH(Table1324[[#This Row],[Site ID]],Table12[[#Data],[Site ID]],0),MATCH(Table11[[#Headers],[Area]],Table12[#Headers],0))</f>
        <v>6</v>
      </c>
    </row>
    <row r="520" spans="2:14" ht="14.5" x14ac:dyDescent="0.35">
      <c r="B520" t="str">
        <f>INDEX(Table12[Site Name],MATCH('2024'!C520,Table12[Site ID],0),1)</f>
        <v>Porteous Crescent (A)</v>
      </c>
      <c r="C520" s="135" t="s">
        <v>154</v>
      </c>
      <c r="D520" t="str">
        <f>Table1324[[#This Row],[Site ID]]&amp;"-"&amp;Table1324[[#This Row],[Site Name]]</f>
        <v>PC(A)-Porteous Crescent (A)</v>
      </c>
      <c r="E520" s="93" t="s">
        <v>1403</v>
      </c>
      <c r="F520" t="s">
        <v>450</v>
      </c>
      <c r="G520" s="109">
        <v>45539</v>
      </c>
      <c r="H520" s="109">
        <v>45567</v>
      </c>
      <c r="I520" s="9">
        <v>670.51666666672099</v>
      </c>
      <c r="J520" s="9">
        <v>16.621197583951329</v>
      </c>
      <c r="K520" s="9">
        <v>8.6749465469474583</v>
      </c>
      <c r="L520" s="9">
        <v>0.81</v>
      </c>
      <c r="N520" s="273">
        <f>INDEX(Table12[],MATCH(Table1324[[#This Row],[Site ID]],Table12[[#Data],[Site ID]],0),MATCH(Table11[[#Headers],[Area]],Table12[#Headers],0))</f>
        <v>6</v>
      </c>
    </row>
    <row r="521" spans="2:14" ht="14.5" x14ac:dyDescent="0.35">
      <c r="B521" t="str">
        <f>INDEX(Table12[Site Name],MATCH('2024'!C521,Table12[Site ID],0),1)</f>
        <v>Nuffield Hospital</v>
      </c>
      <c r="C521" s="135" t="s">
        <v>133</v>
      </c>
      <c r="D521" t="str">
        <f>Table1324[[#This Row],[Site ID]]&amp;"-"&amp;Table1324[[#This Row],[Site Name]]</f>
        <v>NH-Nuffield Hospital</v>
      </c>
      <c r="E521" s="93" t="s">
        <v>1404</v>
      </c>
      <c r="F521" t="s">
        <v>450</v>
      </c>
      <c r="G521" s="109">
        <v>45539</v>
      </c>
      <c r="H521" s="109">
        <v>45567</v>
      </c>
      <c r="I521" s="9">
        <v>670.61666666669771</v>
      </c>
      <c r="J521" s="9">
        <v>16.413549717920557</v>
      </c>
      <c r="K521" s="9">
        <v>8.5665708339877646</v>
      </c>
      <c r="L521" s="9">
        <v>0.8</v>
      </c>
      <c r="N521" s="273">
        <f>INDEX(Table12[],MATCH(Table1324[[#This Row],[Site ID]],Table12[[#Data],[Site ID]],0),MATCH(Table11[[#Headers],[Area]],Table12[#Headers],0))</f>
        <v>7</v>
      </c>
    </row>
    <row r="522" spans="2:14" ht="14.5" x14ac:dyDescent="0.35">
      <c r="B522" t="str">
        <f>INDEX(Table12[Site Name],MATCH('2024'!C522,Table12[Site ID],0),1)</f>
        <v>Ashdown Road</v>
      </c>
      <c r="C522" s="135" t="s">
        <v>30</v>
      </c>
      <c r="D522" t="str">
        <f>Table1324[[#This Row],[Site ID]]&amp;"-"&amp;Table1324[[#This Row],[Site Name]]</f>
        <v>AR-Ashdown Road</v>
      </c>
      <c r="E522" s="93" t="s">
        <v>1405</v>
      </c>
      <c r="F522" t="s">
        <v>450</v>
      </c>
      <c r="G522" s="109">
        <v>45539</v>
      </c>
      <c r="H522" s="109">
        <v>45567</v>
      </c>
      <c r="I522" s="9">
        <v>670.64999999996508</v>
      </c>
      <c r="J522" s="9">
        <v>5.6418772832329793</v>
      </c>
      <c r="K522" s="9">
        <v>2.9446123607687786</v>
      </c>
      <c r="L522" s="9">
        <v>0.27500000000000002</v>
      </c>
      <c r="N522" s="273">
        <f>INDEX(Table12[],MATCH(Table1324[[#This Row],[Site ID]],Table12[[#Data],[Site ID]],0),MATCH(Table11[[#Headers],[Area]],Table12[#Headers],0))</f>
        <v>7</v>
      </c>
    </row>
    <row r="523" spans="2:14" ht="14.5" x14ac:dyDescent="0.35">
      <c r="B523" t="str">
        <f>INDEX(Table12[Site Name],MATCH('2024'!C523,Table12[Site ID],0),1)</f>
        <v>Chestnut Close</v>
      </c>
      <c r="C523" s="135" t="s">
        <v>60</v>
      </c>
      <c r="D523" t="str">
        <f>Table1324[[#This Row],[Site ID]]&amp;"-"&amp;Table1324[[#This Row],[Site Name]]</f>
        <v>CC-Chestnut Close</v>
      </c>
      <c r="E523" s="93" t="s">
        <v>1406</v>
      </c>
      <c r="F523" t="s">
        <v>450</v>
      </c>
      <c r="G523" s="109">
        <v>45539</v>
      </c>
      <c r="H523" s="109">
        <v>45567</v>
      </c>
      <c r="I523" s="9">
        <v>670.54999999998836</v>
      </c>
      <c r="J523" s="9">
        <v>20.826761613601136</v>
      </c>
      <c r="K523" s="9">
        <v>10.869917334864894</v>
      </c>
      <c r="L523" s="9">
        <v>1.0149999999999999</v>
      </c>
      <c r="N523" s="273">
        <f>INDEX(Table12[],MATCH(Table1324[[#This Row],[Site ID]],Table12[[#Data],[Site ID]],0),MATCH(Table11[[#Headers],[Area]],Table12[#Headers],0))</f>
        <v>8</v>
      </c>
    </row>
    <row r="524" spans="2:14" ht="14.5" x14ac:dyDescent="0.35">
      <c r="B524" t="str">
        <f>INDEX(Table12[Site Name],MATCH('2024'!C524,Table12[Site ID],0),1)</f>
        <v>Sparrow Square</v>
      </c>
      <c r="C524" s="135" t="s">
        <v>188</v>
      </c>
      <c r="D524" t="str">
        <f>Table1324[[#This Row],[Site ID]]&amp;"-"&amp;Table1324[[#This Row],[Site Name]]</f>
        <v>SSQ-Sparrow Square</v>
      </c>
      <c r="E524" s="93" t="s">
        <v>1407</v>
      </c>
      <c r="F524" t="s">
        <v>450</v>
      </c>
      <c r="G524" s="109">
        <v>45539</v>
      </c>
      <c r="H524" s="109">
        <v>45567</v>
      </c>
      <c r="I524" s="9">
        <v>670.53333333326736</v>
      </c>
      <c r="J524" s="9">
        <v>20.560525949494963</v>
      </c>
      <c r="K524" s="9">
        <v>10.730963439193614</v>
      </c>
      <c r="L524" s="9">
        <v>1.002</v>
      </c>
      <c r="N524" s="273">
        <f>INDEX(Table12[],MATCH(Table1324[[#This Row],[Site ID]],Table12[[#Data],[Site ID]],0),MATCH(Table11[[#Headers],[Area]],Table12[#Headers],0))</f>
        <v>8</v>
      </c>
    </row>
    <row r="525" spans="2:14" ht="14.5" x14ac:dyDescent="0.35">
      <c r="B525" t="str">
        <f>INDEX(Table12[Site Name],MATCH('2024'!C525,Table12[Site ID],0),1)</f>
        <v>Dove Dale</v>
      </c>
      <c r="C525" s="135" t="s">
        <v>76</v>
      </c>
      <c r="D525" t="str">
        <f>Table1324[[#This Row],[Site ID]]&amp;"-"&amp;Table1324[[#This Row],[Site Name]]</f>
        <v>DD (A)-Dove Dale</v>
      </c>
      <c r="E525" s="93" t="s">
        <v>1408</v>
      </c>
      <c r="F525" t="s">
        <v>450</v>
      </c>
      <c r="G525" s="109">
        <v>45539</v>
      </c>
      <c r="H525" s="109">
        <v>45567</v>
      </c>
      <c r="I525" s="9">
        <v>670.38333333330229</v>
      </c>
      <c r="J525" s="9">
        <v>23.110112124904731</v>
      </c>
      <c r="K525" s="9">
        <v>12.061645159136081</v>
      </c>
      <c r="L525" s="9">
        <v>1.1259999999999999</v>
      </c>
      <c r="N525" s="273">
        <f>INDEX(Table12[],MATCH(Table1324[[#This Row],[Site ID]],Table12[[#Data],[Site ID]],0),MATCH(Table11[[#Headers],[Area]],Table12[#Headers],0))</f>
        <v>8</v>
      </c>
    </row>
    <row r="526" spans="2:14" ht="14.5" x14ac:dyDescent="0.35">
      <c r="B526" t="str">
        <f>INDEX(Table12[Site Name],MATCH('2024'!C526,Table12[Site ID],0),1)</f>
        <v>Passfield Avenue</v>
      </c>
      <c r="C526" s="135" t="s">
        <v>146</v>
      </c>
      <c r="D526" t="str">
        <f>Table1324[[#This Row],[Site ID]]&amp;"-"&amp;Table1324[[#This Row],[Site Name]]</f>
        <v>PA-Passfield Avenue</v>
      </c>
      <c r="E526" s="93" t="s">
        <v>1409</v>
      </c>
      <c r="F526" t="s">
        <v>450</v>
      </c>
      <c r="G526" s="109">
        <v>45539</v>
      </c>
      <c r="H526" s="109">
        <v>45567</v>
      </c>
      <c r="I526" s="9">
        <v>670.5</v>
      </c>
      <c r="J526" s="9">
        <v>20.192178970917226</v>
      </c>
      <c r="K526" s="9">
        <v>10.538715538057009</v>
      </c>
      <c r="L526" s="9">
        <v>0.98399999999999999</v>
      </c>
      <c r="N526" s="273">
        <f>INDEX(Table12[],MATCH(Table1324[[#This Row],[Site ID]],Table12[[#Data],[Site ID]],0),MATCH(Table11[[#Headers],[Area]],Table12[#Headers],0))</f>
        <v>8</v>
      </c>
    </row>
    <row r="527" spans="2:14" ht="14.5" x14ac:dyDescent="0.35">
      <c r="B527" t="str">
        <f>INDEX(Table12[Site Name],MATCH('2024'!C527,Table12[Site ID],0),1)</f>
        <v>Mill Hill</v>
      </c>
      <c r="C527" s="295" t="s">
        <v>777</v>
      </c>
      <c r="D527" t="str">
        <f>Table1324[[#This Row],[Site ID]]&amp;"-"&amp;Table1324[[#This Row],[Site Name]]</f>
        <v>MH-Mill Hill</v>
      </c>
      <c r="E527" s="296" t="s">
        <v>1410</v>
      </c>
      <c r="F527" t="s">
        <v>451</v>
      </c>
      <c r="G527" s="297">
        <v>45567</v>
      </c>
      <c r="H527" s="297">
        <v>45602</v>
      </c>
      <c r="I527" s="18">
        <v>840.48333333333721</v>
      </c>
      <c r="J527" s="18">
        <v>30.563429375954172</v>
      </c>
      <c r="K527" s="18">
        <v>15.951685478055413</v>
      </c>
      <c r="L527" s="18">
        <v>1.867</v>
      </c>
      <c r="N527" s="273">
        <f>INDEX(Table12[],MATCH(Table1324[[#This Row],[Site ID]],Table12[[#Data],[Site ID]],0),MATCH(Table11[[#Headers],[Area]],Table12[#Headers],0))</f>
        <v>1</v>
      </c>
    </row>
    <row r="528" spans="2:14" ht="14.5" x14ac:dyDescent="0.35">
      <c r="B528" t="str">
        <f>INDEX(Table12[Site Name],MATCH('2024'!C528,Table12[Site ID],0),1)</f>
        <v>High Street Botley</v>
      </c>
      <c r="C528" s="295" t="s">
        <v>13</v>
      </c>
      <c r="D528" t="str">
        <f>Table1324[[#This Row],[Site ID]]&amp;"-"&amp;Table1324[[#This Row],[Site Name]]</f>
        <v>HSB-High Street Botley</v>
      </c>
      <c r="E528" s="296" t="s">
        <v>1411</v>
      </c>
      <c r="F528" t="s">
        <v>451</v>
      </c>
      <c r="G528" s="297">
        <v>45567</v>
      </c>
      <c r="H528" s="297">
        <v>45602</v>
      </c>
      <c r="I528" s="18">
        <v>840.48333333333721</v>
      </c>
      <c r="J528" s="18">
        <v>26.830991294691422</v>
      </c>
      <c r="K528" s="18">
        <v>14.003648901195941</v>
      </c>
      <c r="L528" s="18">
        <v>1.639</v>
      </c>
      <c r="N528" s="273">
        <f>INDEX(Table12[],MATCH(Table1324[[#This Row],[Site ID]],Table12[[#Data],[Site ID]],0),MATCH(Table11[[#Headers],[Area]],Table12[#Headers],0))</f>
        <v>1</v>
      </c>
    </row>
    <row r="529" spans="2:14" ht="14.5" x14ac:dyDescent="0.35">
      <c r="B529" t="str">
        <f>INDEX(Table12[Site Name],MATCH('2024'!C529,Table12[Site ID],0),1)</f>
        <v>High Street Botley 2 (A)</v>
      </c>
      <c r="C529" s="295" t="s">
        <v>24</v>
      </c>
      <c r="D529" t="str">
        <f>Table1324[[#This Row],[Site ID]]&amp;"-"&amp;Table1324[[#This Row],[Site Name]]</f>
        <v>HSB2A-High Street Botley 2 (A)</v>
      </c>
      <c r="E529" s="296" t="s">
        <v>1412</v>
      </c>
      <c r="F529" t="s">
        <v>451</v>
      </c>
      <c r="G529" s="297">
        <v>45567</v>
      </c>
      <c r="H529" s="297">
        <v>45602</v>
      </c>
      <c r="I529" s="18">
        <v>840.53333333332557</v>
      </c>
      <c r="J529" s="18">
        <v>27.107674492386035</v>
      </c>
      <c r="K529" s="18">
        <v>14.148055580577264</v>
      </c>
      <c r="L529" s="18">
        <v>1.6559999999999999</v>
      </c>
      <c r="N529" s="273">
        <f>INDEX(Table12[],MATCH(Table1324[[#This Row],[Site ID]],Table12[[#Data],[Site ID]],0),MATCH(Table11[[#Headers],[Area]],Table12[#Headers],0))</f>
        <v>1</v>
      </c>
    </row>
    <row r="530" spans="2:14" ht="14.5" x14ac:dyDescent="0.35">
      <c r="B530" t="str">
        <f>INDEX(Table12[Site Name],MATCH('2024'!C530,Table12[Site ID],0),1)</f>
        <v>Kings Copse Avenue</v>
      </c>
      <c r="C530" s="295" t="s">
        <v>28</v>
      </c>
      <c r="D530" t="str">
        <f>Table1324[[#This Row],[Site ID]]&amp;"-"&amp;Table1324[[#This Row],[Site Name]]</f>
        <v>KCA-Kings Copse Avenue</v>
      </c>
      <c r="E530" s="296" t="s">
        <v>1413</v>
      </c>
      <c r="F530" t="s">
        <v>451</v>
      </c>
      <c r="G530" s="297">
        <v>45567</v>
      </c>
      <c r="H530" s="297">
        <v>45602</v>
      </c>
      <c r="I530" s="18">
        <v>840.53333333332557</v>
      </c>
      <c r="J530" s="18">
        <v>28.171683454949502</v>
      </c>
      <c r="K530" s="18">
        <v>14.703383849138572</v>
      </c>
      <c r="L530" s="18">
        <v>1.7210000000000001</v>
      </c>
      <c r="N530" s="273">
        <f>INDEX(Table12[],MATCH(Table1324[[#This Row],[Site ID]],Table12[[#Data],[Site ID]],0),MATCH(Table11[[#Headers],[Area]],Table12[#Headers],0))</f>
        <v>1</v>
      </c>
    </row>
    <row r="531" spans="2:14" ht="14.5" x14ac:dyDescent="0.35">
      <c r="B531" t="str">
        <f>INDEX(Table12[Site Name],MATCH('2024'!C531,Table12[Site ID],0),1)</f>
        <v>Grange Road</v>
      </c>
      <c r="C531" s="295" t="s">
        <v>32</v>
      </c>
      <c r="D531" t="str">
        <f>Table1324[[#This Row],[Site ID]]&amp;"-"&amp;Table1324[[#This Row],[Site Name]]</f>
        <v>GR-Grange Road</v>
      </c>
      <c r="E531" s="296" t="s">
        <v>1414</v>
      </c>
      <c r="F531" t="s">
        <v>451</v>
      </c>
      <c r="G531" s="297">
        <v>45567</v>
      </c>
      <c r="H531" s="297">
        <v>45602</v>
      </c>
      <c r="I531" s="18">
        <v>840.53333333332557</v>
      </c>
      <c r="J531" s="18">
        <v>22.835269273477369</v>
      </c>
      <c r="K531" s="18">
        <v>11.918198994508021</v>
      </c>
      <c r="L531" s="18">
        <v>1.395</v>
      </c>
      <c r="N531" s="273">
        <f>INDEX(Table12[],MATCH(Table1324[[#This Row],[Site ID]],Table12[[#Data],[Site ID]],0),MATCH(Table11[[#Headers],[Area]],Table12[#Headers],0))</f>
        <v>1</v>
      </c>
    </row>
    <row r="532" spans="2:14" ht="14.5" x14ac:dyDescent="0.35">
      <c r="B532" t="str">
        <f>INDEX(Table12[Site Name],MATCH('2024'!C532,Table12[Site ID],0),1)</f>
        <v>Pavilion Road</v>
      </c>
      <c r="C532" s="295" t="s">
        <v>36</v>
      </c>
      <c r="D532" t="str">
        <f>Table1324[[#This Row],[Site ID]]&amp;"-"&amp;Table1324[[#This Row],[Site Name]]</f>
        <v>PAV-Pavilion Road</v>
      </c>
      <c r="E532" s="296" t="s">
        <v>1415</v>
      </c>
      <c r="F532" t="s">
        <v>451</v>
      </c>
      <c r="G532" s="297">
        <v>45567</v>
      </c>
      <c r="H532" s="297">
        <v>45602</v>
      </c>
      <c r="I532" s="18">
        <v>840.54999999987194</v>
      </c>
      <c r="J532" s="18">
        <v>15.632437094761764</v>
      </c>
      <c r="K532" s="18">
        <v>8.1588920118798356</v>
      </c>
      <c r="L532" s="18">
        <v>0.95499999999999996</v>
      </c>
      <c r="N532" s="273">
        <f>INDEX(Table12[],MATCH(Table1324[[#This Row],[Site ID]],Table12[[#Data],[Site ID]],0),MATCH(Table11[[#Headers],[Area]],Table12[#Headers],0))</f>
        <v>1</v>
      </c>
    </row>
    <row r="533" spans="2:14" ht="14.5" x14ac:dyDescent="0.35">
      <c r="B533" t="str">
        <f>INDEX(Table12[Site Name],MATCH('2024'!C533,Table12[Site ID],0),1)</f>
        <v>Bridge Road</v>
      </c>
      <c r="C533" s="295" t="s">
        <v>34</v>
      </c>
      <c r="D533" t="str">
        <f>Table1324[[#This Row],[Site ID]]&amp;"-"&amp;Table1324[[#This Row],[Site Name]]</f>
        <v>BDG-Bridge Road</v>
      </c>
      <c r="E533" s="296" t="s">
        <v>1416</v>
      </c>
      <c r="F533" t="s">
        <v>451</v>
      </c>
      <c r="G533" s="297">
        <v>45567</v>
      </c>
      <c r="H533" s="297">
        <v>45602</v>
      </c>
      <c r="I533" s="18">
        <v>840.60000000003492</v>
      </c>
      <c r="J533" s="18">
        <v>22.456992624315035</v>
      </c>
      <c r="K533" s="18">
        <v>11.720768593066303</v>
      </c>
      <c r="L533" s="18">
        <v>1.3720000000000001</v>
      </c>
      <c r="N533" s="273">
        <f>INDEX(Table12[],MATCH(Table1324[[#This Row],[Site ID]],Table12[[#Data],[Site ID]],0),MATCH(Table11[[#Headers],[Area]],Table12[#Headers],0))</f>
        <v>2</v>
      </c>
    </row>
    <row r="534" spans="2:14" ht="14.5" x14ac:dyDescent="0.35">
      <c r="B534" t="str">
        <f>INDEX(Table12[Site Name],MATCH('2024'!C534,Table12[Site ID],0),1)</f>
        <v>Bridge Road 2</v>
      </c>
      <c r="C534" s="295" t="s">
        <v>38</v>
      </c>
      <c r="D534" t="str">
        <f>Table1324[[#This Row],[Site ID]]&amp;"-"&amp;Table1324[[#This Row],[Site Name]]</f>
        <v>BDG2-Bridge Road 2</v>
      </c>
      <c r="E534" s="296" t="s">
        <v>1417</v>
      </c>
      <c r="F534" t="s">
        <v>451</v>
      </c>
      <c r="G534" s="297">
        <v>45567</v>
      </c>
      <c r="H534" s="297">
        <v>45602</v>
      </c>
      <c r="I534" s="18">
        <v>840.58333333331393</v>
      </c>
      <c r="J534" s="18">
        <v>37.238098542679552</v>
      </c>
      <c r="K534" s="18">
        <v>19.435333268621896</v>
      </c>
      <c r="L534" s="18">
        <v>2.2749999999999999</v>
      </c>
      <c r="N534" s="273">
        <f>INDEX(Table12[],MATCH(Table1324[[#This Row],[Site ID]],Table12[[#Data],[Site ID]],0),MATCH(Table11[[#Headers],[Area]],Table12[#Headers],0))</f>
        <v>2</v>
      </c>
    </row>
    <row r="535" spans="2:14" ht="14.5" x14ac:dyDescent="0.35">
      <c r="B535" t="str">
        <f>INDEX(Table12[Site Name],MATCH('2024'!C535,Table12[Site ID],0),1)</f>
        <v>Oakhill 2 (Bridge)</v>
      </c>
      <c r="C535" s="295" t="s">
        <v>54</v>
      </c>
      <c r="D535" t="str">
        <f>Table1324[[#This Row],[Site ID]]&amp;"-"&amp;Table1324[[#This Row],[Site Name]]</f>
        <v>OH2-Oakhill 2 (Bridge)</v>
      </c>
      <c r="E535" s="296" t="s">
        <v>1418</v>
      </c>
      <c r="F535" t="s">
        <v>451</v>
      </c>
      <c r="G535" s="297">
        <v>45567</v>
      </c>
      <c r="H535" s="297">
        <v>45602</v>
      </c>
      <c r="I535" s="18">
        <v>840.60000000003492</v>
      </c>
      <c r="J535" s="18">
        <v>38.726854627645309</v>
      </c>
      <c r="K535" s="18">
        <v>20.212345839063314</v>
      </c>
      <c r="L535" s="18">
        <v>2.3660000000000001</v>
      </c>
      <c r="N535" s="273">
        <f>INDEX(Table12[],MATCH(Table1324[[#This Row],[Site ID]],Table12[[#Data],[Site ID]],0),MATCH(Table11[[#Headers],[Area]],Table12[#Headers],0))</f>
        <v>2</v>
      </c>
    </row>
    <row r="536" spans="2:14" ht="14.5" x14ac:dyDescent="0.35">
      <c r="B536" t="str">
        <f>INDEX(Table12[Site Name],MATCH('2024'!C536,Table12[Site ID],0),1)</f>
        <v>Oakhill (Prov)</v>
      </c>
      <c r="C536" s="295" t="s">
        <v>58</v>
      </c>
      <c r="D536" t="str">
        <f>Table1324[[#This Row],[Site ID]]&amp;"-"&amp;Table1324[[#This Row],[Site Name]]</f>
        <v>OH-Oakhill (Prov)</v>
      </c>
      <c r="E536" s="296" t="s">
        <v>1419</v>
      </c>
      <c r="F536" t="s">
        <v>451</v>
      </c>
      <c r="G536" s="297">
        <v>45567</v>
      </c>
      <c r="H536" s="297">
        <v>45602</v>
      </c>
      <c r="I536" s="18">
        <v>840.51666666660458</v>
      </c>
      <c r="J536" s="18">
        <v>29.219902440961089</v>
      </c>
      <c r="K536" s="18">
        <v>15.250471002589295</v>
      </c>
      <c r="L536" s="18">
        <v>1.7849999999999999</v>
      </c>
      <c r="N536" s="273">
        <f>INDEX(Table12[],MATCH(Table1324[[#This Row],[Site ID]],Table12[[#Data],[Site ID]],0),MATCH(Table11[[#Headers],[Area]],Table12[#Headers],0))</f>
        <v>2</v>
      </c>
    </row>
    <row r="537" spans="2:14" ht="14.5" x14ac:dyDescent="0.35">
      <c r="B537" t="str">
        <f>INDEX(Table12[Site Name],MATCH('2024'!C537,Table12[Site ID],0),1)</f>
        <v>Providence Hill 2</v>
      </c>
      <c r="C537" s="295" t="s">
        <v>62</v>
      </c>
      <c r="D537" t="str">
        <f>Table1324[[#This Row],[Site ID]]&amp;"-"&amp;Table1324[[#This Row],[Site Name]]</f>
        <v>PH2-Providence Hill 2</v>
      </c>
      <c r="E537" s="296" t="s">
        <v>1420</v>
      </c>
      <c r="F537" t="s">
        <v>451</v>
      </c>
      <c r="G537" s="297">
        <v>45567</v>
      </c>
      <c r="H537" s="297">
        <v>45602</v>
      </c>
      <c r="I537" s="18">
        <v>840.88333333324408</v>
      </c>
      <c r="J537" s="18">
        <v>37.322988523976768</v>
      </c>
      <c r="K537" s="18">
        <v>19.479639104372009</v>
      </c>
      <c r="L537" s="18">
        <v>2.2810000000000001</v>
      </c>
      <c r="N537" s="273">
        <f>INDEX(Table12[],MATCH(Table1324[[#This Row],[Site ID]],Table12[[#Data],[Site ID]],0),MATCH(Table11[[#Headers],[Area]],Table12[#Headers],0))</f>
        <v>2</v>
      </c>
    </row>
    <row r="538" spans="2:14" ht="14.5" x14ac:dyDescent="0.35">
      <c r="B538" t="str">
        <f>INDEX(Table12[Site Name],MATCH('2024'!C538,Table12[Site ID],0),1)</f>
        <v>Providence Hill 1</v>
      </c>
      <c r="C538" s="295" t="s">
        <v>66</v>
      </c>
      <c r="D538" t="str">
        <f>Table1324[[#This Row],[Site ID]]&amp;"-"&amp;Table1324[[#This Row],[Site Name]]</f>
        <v>PH1-Providence Hill 1</v>
      </c>
      <c r="E538" s="296" t="s">
        <v>1421</v>
      </c>
      <c r="F538" t="s">
        <v>451</v>
      </c>
      <c r="G538" s="297">
        <v>45567</v>
      </c>
      <c r="H538" s="297">
        <v>45602</v>
      </c>
      <c r="I538" s="18">
        <v>840.86666666669771</v>
      </c>
      <c r="J538" s="18">
        <v>27.129654324901875</v>
      </c>
      <c r="K538" s="18">
        <v>14.159527309447743</v>
      </c>
      <c r="L538" s="18">
        <v>1.6579999999999999</v>
      </c>
      <c r="N538" s="273">
        <f>INDEX(Table12[],MATCH(Table1324[[#This Row],[Site ID]],Table12[[#Data],[Site ID]],0),MATCH(Table11[[#Headers],[Area]],Table12[#Headers],0))</f>
        <v>2</v>
      </c>
    </row>
    <row r="539" spans="2:14" ht="14.5" x14ac:dyDescent="0.35">
      <c r="B539" t="str">
        <f>INDEX(Table12[Site Name],MATCH('2024'!C539,Table12[Site ID],0),1)</f>
        <v>Providence Hill 3</v>
      </c>
      <c r="C539" s="295" t="s">
        <v>70</v>
      </c>
      <c r="D539" t="str">
        <f>Table1324[[#This Row],[Site ID]]&amp;"-"&amp;Table1324[[#This Row],[Site Name]]</f>
        <v>PH3-Providence Hill 3</v>
      </c>
      <c r="E539" s="296" t="s">
        <v>1422</v>
      </c>
      <c r="F539" t="s">
        <v>451</v>
      </c>
      <c r="G539" s="297">
        <v>45567</v>
      </c>
      <c r="H539" s="297">
        <v>45602</v>
      </c>
      <c r="I539" s="18">
        <v>840.86666666669771</v>
      </c>
      <c r="J539" s="18">
        <v>22.024435899467992</v>
      </c>
      <c r="K539" s="18">
        <v>11.495008298260956</v>
      </c>
      <c r="L539" s="18">
        <v>1.3460000000000001</v>
      </c>
      <c r="N539" s="273">
        <f>INDEX(Table12[],MATCH(Table1324[[#This Row],[Site ID]],Table12[[#Data],[Site ID]],0),MATCH(Table11[[#Headers],[Area]],Table12[#Headers],0))</f>
        <v>2</v>
      </c>
    </row>
    <row r="540" spans="2:14" ht="14.5" x14ac:dyDescent="0.35">
      <c r="B540" t="str">
        <f>INDEX(Table12[Site Name],MATCH('2024'!C540,Table12[Site ID],0),1)</f>
        <v>Hamble Lane 2 (Tesco)</v>
      </c>
      <c r="C540" s="295" t="s">
        <v>74</v>
      </c>
      <c r="D540" t="str">
        <f>Table1324[[#This Row],[Site ID]]&amp;"-"&amp;Table1324[[#This Row],[Site Name]]</f>
        <v>HL2-Hamble Lane 2 (Tesco)</v>
      </c>
      <c r="E540" s="296" t="s">
        <v>1423</v>
      </c>
      <c r="F540" t="s">
        <v>451</v>
      </c>
      <c r="G540" s="297">
        <v>45567</v>
      </c>
      <c r="H540" s="297">
        <v>45602</v>
      </c>
      <c r="I540" s="18">
        <v>840.86666666669771</v>
      </c>
      <c r="J540" s="18">
        <v>30.500407516053741</v>
      </c>
      <c r="K540" s="18">
        <v>15.918793066833894</v>
      </c>
      <c r="L540" s="18">
        <v>1.8640000000000001</v>
      </c>
      <c r="N540" s="273">
        <f>INDEX(Table12[],MATCH(Table1324[[#This Row],[Site ID]],Table12[[#Data],[Site ID]],0),MATCH(Table11[[#Headers],[Area]],Table12[#Headers],0))</f>
        <v>2</v>
      </c>
    </row>
    <row r="541" spans="2:14" ht="14.5" x14ac:dyDescent="0.35">
      <c r="B541" t="str">
        <f>INDEX(Table12[Site Name],MATCH('2024'!C541,Table12[Site ID],0),1)</f>
        <v>Hamble Lane (Woodlands)</v>
      </c>
      <c r="C541" s="295" t="s">
        <v>78</v>
      </c>
      <c r="D541" t="str">
        <f>Table1324[[#This Row],[Site ID]]&amp;"-"&amp;Table1324[[#This Row],[Site Name]]</f>
        <v>HL-Hamble Lane (Woodlands)</v>
      </c>
      <c r="E541" s="296" t="s">
        <v>1424</v>
      </c>
      <c r="F541" t="s">
        <v>451</v>
      </c>
      <c r="G541" s="297">
        <v>45567</v>
      </c>
      <c r="H541" s="297">
        <v>45602</v>
      </c>
      <c r="I541" s="18">
        <v>840.86666666652309</v>
      </c>
      <c r="J541" s="18">
        <v>21.026300245781755</v>
      </c>
      <c r="K541" s="18">
        <v>10.974060671076073</v>
      </c>
      <c r="L541" s="18">
        <v>1.2849999999999999</v>
      </c>
      <c r="N541" s="273">
        <f>INDEX(Table12[],MATCH(Table1324[[#This Row],[Site ID]],Table12[[#Data],[Site ID]],0),MATCH(Table11[[#Headers],[Area]],Table12[#Headers],0))</f>
        <v>2</v>
      </c>
    </row>
    <row r="542" spans="2:14" ht="14.5" x14ac:dyDescent="0.35">
      <c r="B542" t="str">
        <f>INDEX(Table12[Site Name],MATCH('2024'!C542,Table12[Site ID],0),1)</f>
        <v>Hamble Lane 4</v>
      </c>
      <c r="C542" s="295" t="s">
        <v>86</v>
      </c>
      <c r="D542" t="str">
        <f>Table1324[[#This Row],[Site ID]]&amp;"-"&amp;Table1324[[#This Row],[Site Name]]</f>
        <v>HL4-Hamble Lane 4</v>
      </c>
      <c r="E542" s="296" t="s">
        <v>1425</v>
      </c>
      <c r="F542" t="s">
        <v>451</v>
      </c>
      <c r="G542" s="297">
        <v>45567</v>
      </c>
      <c r="H542" s="297">
        <v>45602</v>
      </c>
      <c r="I542" s="18">
        <v>840.88333333324408</v>
      </c>
      <c r="J542" s="18">
        <v>19.405990525837986</v>
      </c>
      <c r="K542" s="18">
        <v>10.128387539581412</v>
      </c>
      <c r="L542" s="18">
        <v>1.1859999999999999</v>
      </c>
      <c r="N542" s="273">
        <f>INDEX(Table12[],MATCH(Table1324[[#This Row],[Site ID]],Table12[[#Data],[Site ID]],0),MATCH(Table11[[#Headers],[Area]],Table12[#Headers],0))</f>
        <v>2</v>
      </c>
    </row>
    <row r="543" spans="2:14" ht="14.5" x14ac:dyDescent="0.35">
      <c r="B543" t="str">
        <f>INDEX(Table12[Site Name],MATCH('2024'!C543,Table12[Site ID],0),1)</f>
        <v>Hamble Primary School</v>
      </c>
      <c r="C543" s="295" t="s">
        <v>90</v>
      </c>
      <c r="D543" t="str">
        <f>Table1324[[#This Row],[Site ID]]&amp;"-"&amp;Table1324[[#This Row],[Site Name]]</f>
        <v>HPS-Hamble Primary School</v>
      </c>
      <c r="E543" s="296" t="s">
        <v>1426</v>
      </c>
      <c r="F543" t="s">
        <v>451</v>
      </c>
      <c r="G543" s="297">
        <v>45567</v>
      </c>
      <c r="H543" s="297">
        <v>45602</v>
      </c>
      <c r="I543" s="18">
        <v>840.86666666669771</v>
      </c>
      <c r="J543" s="18">
        <v>18.522779671766539</v>
      </c>
      <c r="K543" s="18">
        <v>9.6674215405879647</v>
      </c>
      <c r="L543" s="18">
        <v>1.1319999999999999</v>
      </c>
      <c r="N543" s="273">
        <f>INDEX(Table12[],MATCH(Table1324[[#This Row],[Site ID]],Table12[[#Data],[Site ID]],0),MATCH(Table11[[#Headers],[Area]],Table12[#Headers],0))</f>
        <v>2</v>
      </c>
    </row>
    <row r="544" spans="2:14" ht="14.5" x14ac:dyDescent="0.35">
      <c r="B544" t="str">
        <f>INDEX(Table12[Site Name],MATCH('2024'!C544,Table12[Site ID],0),1)</f>
        <v>Hound Parish Office</v>
      </c>
      <c r="C544" s="295" t="s">
        <v>93</v>
      </c>
      <c r="D544" t="str">
        <f>Table1324[[#This Row],[Site ID]]&amp;"-"&amp;Table1324[[#This Row],[Site Name]]</f>
        <v>HPO-Hound Parish Office</v>
      </c>
      <c r="E544" s="296" t="s">
        <v>1427</v>
      </c>
      <c r="F544" t="s">
        <v>451</v>
      </c>
      <c r="G544" s="297">
        <v>45567</v>
      </c>
      <c r="H544" s="297">
        <v>45602</v>
      </c>
      <c r="I544" s="18">
        <v>840.79999999998836</v>
      </c>
      <c r="J544" s="18">
        <v>16.118714319695751</v>
      </c>
      <c r="K544" s="18">
        <v>8.4126901459789938</v>
      </c>
      <c r="L544" s="18">
        <v>0.98499999999999999</v>
      </c>
      <c r="N544" s="273">
        <f>INDEX(Table12[],MATCH(Table1324[[#This Row],[Site ID]],Table12[[#Data],[Site ID]],0),MATCH(Table11[[#Headers],[Area]],Table12[#Headers],0))</f>
        <v>2</v>
      </c>
    </row>
    <row r="545" spans="2:15" ht="14.5" x14ac:dyDescent="0.35">
      <c r="B545" t="str">
        <f>INDEX(Table12[Site Name],MATCH('2024'!C545,Table12[Site ID],0),1)</f>
        <v>Allington Lane</v>
      </c>
      <c r="C545" s="295" t="s">
        <v>26</v>
      </c>
      <c r="D545" t="str">
        <f>Table1324[[#This Row],[Site ID]]&amp;"-"&amp;Table1324[[#This Row],[Site Name]]</f>
        <v>AL-Allington Lane</v>
      </c>
      <c r="E545" s="296" t="s">
        <v>1428</v>
      </c>
      <c r="F545" t="s">
        <v>451</v>
      </c>
      <c r="G545" s="297">
        <v>45567</v>
      </c>
      <c r="H545" s="297">
        <v>45602</v>
      </c>
      <c r="I545" s="18">
        <v>840.70000000001164</v>
      </c>
      <c r="J545" s="18">
        <v>17.937271321517535</v>
      </c>
      <c r="K545" s="18">
        <v>9.3618326312722004</v>
      </c>
      <c r="L545" s="18">
        <v>1.0960000000000001</v>
      </c>
      <c r="M545" t="s">
        <v>1429</v>
      </c>
      <c r="N545" s="273">
        <f>INDEX(Table12[],MATCH(Table1324[[#This Row],[Site ID]],Table12[[#Data],[Site ID]],0),MATCH(Table11[[#Headers],[Area]],Table12[#Headers],0))</f>
        <v>3</v>
      </c>
    </row>
    <row r="546" spans="2:15" ht="14.5" x14ac:dyDescent="0.35">
      <c r="B546" t="str">
        <f>INDEX(Table12[Site Name],MATCH('2024'!C546,Table12[Site ID],0),1)</f>
        <v>Jukes Walk</v>
      </c>
      <c r="C546" s="295" t="s">
        <v>102</v>
      </c>
      <c r="D546" t="str">
        <f>Table1324[[#This Row],[Site ID]]&amp;"-"&amp;Table1324[[#This Row],[Site Name]]</f>
        <v>JW-Jukes Walk</v>
      </c>
      <c r="E546" s="296" t="s">
        <v>1430</v>
      </c>
      <c r="F546" t="s">
        <v>451</v>
      </c>
      <c r="G546" s="297">
        <v>45567</v>
      </c>
      <c r="H546" s="297">
        <v>45602</v>
      </c>
      <c r="I546" s="18">
        <v>840.86666666669771</v>
      </c>
      <c r="J546" s="18">
        <v>18.179159200823875</v>
      </c>
      <c r="K546" s="18">
        <v>9.4880789148350075</v>
      </c>
      <c r="L546" s="18">
        <v>1.111</v>
      </c>
      <c r="M546" t="s">
        <v>1431</v>
      </c>
      <c r="N546" s="273">
        <f>INDEX(Table12[],MATCH(Table1324[[#This Row],[Site ID]],Table12[[#Data],[Site ID]],0),MATCH(Table11[[#Headers],[Area]],Table12[#Headers],0))</f>
        <v>3</v>
      </c>
    </row>
    <row r="547" spans="2:15" ht="14.5" x14ac:dyDescent="0.35">
      <c r="B547" t="str">
        <f>INDEX(Table12[Site Name],MATCH('2024'!C547,Table12[Site ID],0),1)</f>
        <v>Botley Road</v>
      </c>
      <c r="C547" s="295" t="s">
        <v>46</v>
      </c>
      <c r="D547" t="str">
        <f>Table1324[[#This Row],[Site ID]]&amp;"-"&amp;Table1324[[#This Row],[Site Name]]</f>
        <v>BOT-Botley Road</v>
      </c>
      <c r="E547" s="296" t="s">
        <v>1432</v>
      </c>
      <c r="F547" t="s">
        <v>451</v>
      </c>
      <c r="G547" s="297">
        <v>45567</v>
      </c>
      <c r="H547" s="297">
        <v>45602</v>
      </c>
      <c r="I547" s="18">
        <v>840.84999999997672</v>
      </c>
      <c r="J547" s="18">
        <v>22.908485461141144</v>
      </c>
      <c r="K547" s="18">
        <v>11.956412036086192</v>
      </c>
      <c r="L547" s="18">
        <v>1.4</v>
      </c>
      <c r="N547" s="273">
        <f>INDEX(Table12[],MATCH(Table1324[[#This Row],[Site ID]],Table12[[#Data],[Site ID]],0),MATCH(Table11[[#Headers],[Area]],Table12[#Headers],0))</f>
        <v>4</v>
      </c>
    </row>
    <row r="548" spans="2:15" ht="14.5" x14ac:dyDescent="0.35">
      <c r="B548" t="str">
        <f>INDEX(Table12[Site Name],MATCH('2024'!C548,Table12[Site ID],0),1)</f>
        <v>Wyvern School</v>
      </c>
      <c r="C548" s="295" t="s">
        <v>107</v>
      </c>
      <c r="D548" t="str">
        <f>Table1324[[#This Row],[Site ID]]&amp;"-"&amp;Table1324[[#This Row],[Site Name]]</f>
        <v>WYV-Wyvern School</v>
      </c>
      <c r="E548" s="296" t="s">
        <v>1433</v>
      </c>
      <c r="F548" t="s">
        <v>451</v>
      </c>
      <c r="G548" s="297">
        <v>45567</v>
      </c>
      <c r="H548" s="297">
        <v>45602</v>
      </c>
      <c r="I548" s="18">
        <v>840.89999999996508</v>
      </c>
      <c r="J548" s="18"/>
      <c r="K548" s="18">
        <v>8.1298767524906488</v>
      </c>
      <c r="L548" s="18">
        <v>0.95199999999999996</v>
      </c>
      <c r="M548" t="s">
        <v>1434</v>
      </c>
      <c r="N548" s="273">
        <f>INDEX(Table12[],MATCH(Table1324[[#This Row],[Site ID]],Table12[[#Data],[Site ID]],0),MATCH(Table11[[#Headers],[Area]],Table12[#Headers],0))</f>
        <v>4</v>
      </c>
      <c r="O548" t="s">
        <v>990</v>
      </c>
    </row>
    <row r="549" spans="2:15" ht="14.5" x14ac:dyDescent="0.35">
      <c r="B549" t="str">
        <f>INDEX(Table12[Site Name],MATCH('2024'!C549,Table12[Site ID],0),1)</f>
        <v>Fair Oak Road/Sandy Lane</v>
      </c>
      <c r="C549" s="295" t="s">
        <v>84</v>
      </c>
      <c r="D549" t="str">
        <f>Table1324[[#This Row],[Site ID]]&amp;"-"&amp;Table1324[[#This Row],[Site Name]]</f>
        <v>FORSL-Fair Oak Road/Sandy Lane</v>
      </c>
      <c r="E549" s="296" t="s">
        <v>1435</v>
      </c>
      <c r="F549" t="s">
        <v>451</v>
      </c>
      <c r="G549" s="297">
        <v>45567</v>
      </c>
      <c r="H549" s="297">
        <v>45602</v>
      </c>
      <c r="I549" s="18">
        <v>840.9000000001397</v>
      </c>
      <c r="J549" s="18">
        <v>25.492355809247758</v>
      </c>
      <c r="K549" s="18">
        <v>13.30498737434643</v>
      </c>
      <c r="L549" s="18">
        <v>1.5580000000000001</v>
      </c>
      <c r="N549" s="273">
        <f>INDEX(Table12[],MATCH(Table1324[[#This Row],[Site ID]],Table12[[#Data],[Site ID]],0),MATCH(Table11[[#Headers],[Area]],Table12[#Headers],0))</f>
        <v>4</v>
      </c>
    </row>
    <row r="550" spans="2:15" ht="14.5" x14ac:dyDescent="0.35">
      <c r="B550" t="str">
        <f>INDEX(Table12[Site Name],MATCH('2024'!C550,Table12[Site ID],0),1)</f>
        <v>Fair Oak Road</v>
      </c>
      <c r="C550" s="295" t="s">
        <v>80</v>
      </c>
      <c r="D550" t="str">
        <f>Table1324[[#This Row],[Site ID]]&amp;"-"&amp;Table1324[[#This Row],[Site Name]]</f>
        <v>FOR-Fair Oak Road</v>
      </c>
      <c r="E550" s="296" t="s">
        <v>1436</v>
      </c>
      <c r="F550" t="s">
        <v>451</v>
      </c>
      <c r="G550" s="297">
        <v>45567</v>
      </c>
      <c r="H550" s="297">
        <v>45602</v>
      </c>
      <c r="I550" s="18">
        <v>840.89999999996508</v>
      </c>
      <c r="J550" s="18">
        <v>17.982091806398653</v>
      </c>
      <c r="K550" s="18">
        <v>9.3852253686840577</v>
      </c>
      <c r="L550" s="18">
        <v>1.099</v>
      </c>
      <c r="N550" s="273">
        <f>INDEX(Table12[],MATCH(Table1324[[#This Row],[Site ID]],Table12[[#Data],[Site ID]],0),MATCH(Table11[[#Headers],[Area]],Table12[#Headers],0))</f>
        <v>4</v>
      </c>
    </row>
    <row r="551" spans="2:15" ht="14.5" x14ac:dyDescent="0.35">
      <c r="B551" t="str">
        <f>INDEX(Table12[Site Name],MATCH('2024'!C551,Table12[Site ID],0),1)</f>
        <v>Bishopstoke Road</v>
      </c>
      <c r="C551" s="295" t="s">
        <v>49</v>
      </c>
      <c r="D551" t="str">
        <f>Table1324[[#This Row],[Site ID]]&amp;"-"&amp;Table1324[[#This Row],[Site Name]]</f>
        <v>BR-Bishopstoke Road</v>
      </c>
      <c r="E551" s="296" t="s">
        <v>1437</v>
      </c>
      <c r="F551" t="s">
        <v>451</v>
      </c>
      <c r="G551" s="297">
        <v>45567</v>
      </c>
      <c r="H551" s="297">
        <v>45602</v>
      </c>
      <c r="I551" s="18">
        <v>840.91666666668607</v>
      </c>
      <c r="J551" s="18">
        <v>27.193488851451161</v>
      </c>
      <c r="K551" s="18">
        <v>14.192843868189541</v>
      </c>
      <c r="L551" s="18">
        <v>1.6619999999999999</v>
      </c>
      <c r="M551" t="s">
        <v>1438</v>
      </c>
      <c r="N551" s="273">
        <f>INDEX(Table12[],MATCH(Table1324[[#This Row],[Site ID]],Table12[[#Data],[Site ID]],0),MATCH(Table11[[#Headers],[Area]],Table12[#Headers],0))</f>
        <v>5</v>
      </c>
    </row>
    <row r="552" spans="2:15" ht="14.5" x14ac:dyDescent="0.35">
      <c r="B552" t="str">
        <f>INDEX(Table12[Site Name],MATCH('2024'!C552,Table12[Site ID],0),1)</f>
        <v>Bishopstoke Road 2</v>
      </c>
      <c r="C552" s="295" t="s">
        <v>52</v>
      </c>
      <c r="D552" t="str">
        <f>Table1324[[#This Row],[Site ID]]&amp;"-"&amp;Table1324[[#This Row],[Site Name]]</f>
        <v>BR2-Bishopstoke Road 2</v>
      </c>
      <c r="E552" s="296" t="s">
        <v>1439</v>
      </c>
      <c r="F552" t="s">
        <v>451</v>
      </c>
      <c r="G552" s="297">
        <v>45567</v>
      </c>
      <c r="H552" s="297">
        <v>45602</v>
      </c>
      <c r="I552" s="18">
        <v>840.98333333339542</v>
      </c>
      <c r="J552" s="18">
        <v>24.393668919318838</v>
      </c>
      <c r="K552" s="18">
        <v>12.731559978767661</v>
      </c>
      <c r="L552" s="18">
        <v>1.4910000000000001</v>
      </c>
      <c r="N552" s="273">
        <f>INDEX(Table12[],MATCH(Table1324[[#This Row],[Site ID]],Table12[[#Data],[Site ID]],0),MATCH(Table11[[#Headers],[Area]],Table12[#Headers],0))</f>
        <v>5</v>
      </c>
    </row>
    <row r="553" spans="2:15" ht="14.5" x14ac:dyDescent="0.35">
      <c r="B553" t="str">
        <f>INDEX(Table12[Site Name],MATCH('2024'!C553,Table12[Site ID],0),1)</f>
        <v>Twyford Road</v>
      </c>
      <c r="C553" s="295" t="s">
        <v>118</v>
      </c>
      <c r="D553" t="str">
        <f>Table1324[[#This Row],[Site ID]]&amp;"-"&amp;Table1324[[#This Row],[Site Name]]</f>
        <v>TWY-Twyford Road</v>
      </c>
      <c r="E553" s="296" t="s">
        <v>1440</v>
      </c>
      <c r="F553" t="s">
        <v>451</v>
      </c>
      <c r="G553" s="297">
        <v>45567</v>
      </c>
      <c r="H553" s="297">
        <v>45602</v>
      </c>
      <c r="I553" s="18">
        <v>840.95000000012806</v>
      </c>
      <c r="J553" s="18">
        <v>21.891363339077468</v>
      </c>
      <c r="K553" s="18">
        <v>11.425554978641685</v>
      </c>
      <c r="L553" s="18">
        <v>1.3380000000000001</v>
      </c>
      <c r="N553" s="273">
        <f>INDEX(Table12[],MATCH(Table1324[[#This Row],[Site ID]],Table12[[#Data],[Site ID]],0),MATCH(Table11[[#Headers],[Area]],Table12[#Headers],0))</f>
        <v>5</v>
      </c>
    </row>
    <row r="554" spans="2:15" ht="14.5" x14ac:dyDescent="0.35">
      <c r="B554" t="str">
        <f>INDEX(Table12[Site Name],MATCH('2024'!C554,Table12[Site ID],0),1)</f>
        <v>Mill Street</v>
      </c>
      <c r="C554" s="295" t="s">
        <v>122</v>
      </c>
      <c r="D554" t="str">
        <f>Table1324[[#This Row],[Site ID]]&amp;"-"&amp;Table1324[[#This Row],[Site Name]]</f>
        <v>MS-Mill Street</v>
      </c>
      <c r="E554" s="296" t="s">
        <v>1441</v>
      </c>
      <c r="F554" t="s">
        <v>451</v>
      </c>
      <c r="G554" s="297">
        <v>45567</v>
      </c>
      <c r="H554" s="297">
        <v>45602</v>
      </c>
      <c r="I554" s="18">
        <v>840.95000000012806</v>
      </c>
      <c r="J554" s="18">
        <v>29.139400677800424</v>
      </c>
      <c r="K554" s="18">
        <v>15.208455468580597</v>
      </c>
      <c r="L554" s="18">
        <v>1.7809999999999999</v>
      </c>
      <c r="N554" s="273">
        <f>INDEX(Table12[],MATCH(Table1324[[#This Row],[Site ID]],Table12[[#Data],[Site ID]],0),MATCH(Table11[[#Headers],[Area]],Table12[#Headers],0))</f>
        <v>5</v>
      </c>
    </row>
    <row r="555" spans="2:15" ht="14.5" x14ac:dyDescent="0.35">
      <c r="B555" t="str">
        <f>INDEX(Table12[Site Name],MATCH('2024'!C555,Table12[Site ID],0),1)</f>
        <v>Campbell Road 4</v>
      </c>
      <c r="C555" s="295" t="s">
        <v>72</v>
      </c>
      <c r="D555" t="str">
        <f>Table1324[[#This Row],[Site ID]]&amp;"-"&amp;Table1324[[#This Row],[Site Name]]</f>
        <v>CR4-Campbell Road 4</v>
      </c>
      <c r="E555" s="296" t="s">
        <v>1442</v>
      </c>
      <c r="F555" t="s">
        <v>451</v>
      </c>
      <c r="G555" s="297">
        <v>45567</v>
      </c>
      <c r="H555" s="297">
        <v>45602</v>
      </c>
      <c r="I555" s="18">
        <v>840.99999999994179</v>
      </c>
      <c r="J555" s="18">
        <v>18.781607609989408</v>
      </c>
      <c r="K555" s="18">
        <v>9.8025091910174371</v>
      </c>
      <c r="L555" s="18">
        <v>1.1479999999999999</v>
      </c>
      <c r="N555" s="273">
        <f>INDEX(Table12[],MATCH(Table1324[[#This Row],[Site ID]],Table12[[#Data],[Site ID]],0),MATCH(Table11[[#Headers],[Area]],Table12[#Headers],0))</f>
        <v>5</v>
      </c>
    </row>
    <row r="556" spans="2:15" ht="14.5" x14ac:dyDescent="0.35">
      <c r="B556" t="str">
        <f>INDEX(Table12[Site Name],MATCH('2024'!C556,Table12[Site ID],0),1)</f>
        <v>Campbell Road 3</v>
      </c>
      <c r="C556" s="295" t="s">
        <v>68</v>
      </c>
      <c r="D556" t="str">
        <f>Table1324[[#This Row],[Site ID]]&amp;"-"&amp;Table1324[[#This Row],[Site Name]]</f>
        <v>CR3-Campbell Road 3</v>
      </c>
      <c r="E556" s="296" t="s">
        <v>1443</v>
      </c>
      <c r="F556" t="s">
        <v>451</v>
      </c>
      <c r="G556" s="297">
        <v>45567</v>
      </c>
      <c r="H556" s="297">
        <v>45602</v>
      </c>
      <c r="I556" s="18">
        <v>840.98333333339542</v>
      </c>
      <c r="J556" s="18">
        <v>14.086484868902426</v>
      </c>
      <c r="K556" s="18">
        <v>7.352027593372874</v>
      </c>
      <c r="L556" s="18">
        <v>0.86099999999999999</v>
      </c>
      <c r="N556" s="273">
        <f>INDEX(Table12[],MATCH(Table1324[[#This Row],[Site ID]],Table12[[#Data],[Site ID]],0),MATCH(Table11[[#Headers],[Area]],Table12[#Headers],0))</f>
        <v>5</v>
      </c>
    </row>
    <row r="557" spans="2:15" ht="14.5" x14ac:dyDescent="0.35">
      <c r="B557" t="str">
        <f>INDEX(Table12[Site Name],MATCH('2024'!C557,Table12[Site ID],0),1)</f>
        <v>Campbell Road</v>
      </c>
      <c r="C557" s="295" t="s">
        <v>64</v>
      </c>
      <c r="D557" t="str">
        <f>Table1324[[#This Row],[Site ID]]&amp;"-"&amp;Table1324[[#This Row],[Site Name]]</f>
        <v>CR-Campbell Road</v>
      </c>
      <c r="E557" s="296" t="s">
        <v>1444</v>
      </c>
      <c r="F557" t="s">
        <v>451</v>
      </c>
      <c r="G557" s="297">
        <v>45567</v>
      </c>
      <c r="H557" s="297">
        <v>45602</v>
      </c>
      <c r="I557" s="18">
        <v>841.00000000011642</v>
      </c>
      <c r="J557" s="18">
        <v>28.221492271101923</v>
      </c>
      <c r="K557" s="18">
        <v>14.729380099740045</v>
      </c>
      <c r="L557" s="18">
        <v>1.7250000000000001</v>
      </c>
      <c r="N557" s="273">
        <f>INDEX(Table12[],MATCH(Table1324[[#This Row],[Site ID]],Table12[[#Data],[Site ID]],0),MATCH(Table11[[#Headers],[Area]],Table12[#Headers],0))</f>
        <v>5</v>
      </c>
    </row>
    <row r="558" spans="2:15" ht="14.5" x14ac:dyDescent="0.35">
      <c r="B558" t="str">
        <f>INDEX(Table12[Site Name],MATCH('2024'!C558,Table12[Site ID],0),1)</f>
        <v>Southampton Road Analyser (A)</v>
      </c>
      <c r="C558" s="295" t="s">
        <v>135</v>
      </c>
      <c r="D558" t="str">
        <f>Table1324[[#This Row],[Site ID]]&amp;"-"&amp;Table1324[[#This Row],[Site Name]]</f>
        <v>SRAN(A)-Southampton Road Analyser (A)</v>
      </c>
      <c r="E558" s="296" t="s">
        <v>1445</v>
      </c>
      <c r="F558" t="s">
        <v>451</v>
      </c>
      <c r="G558" s="297">
        <v>45567</v>
      </c>
      <c r="H558" s="297">
        <v>45602</v>
      </c>
      <c r="I558" s="18">
        <v>841.01666666666279</v>
      </c>
      <c r="J558" s="18">
        <v>31.247525812013382</v>
      </c>
      <c r="K558" s="18">
        <v>16.308729546979844</v>
      </c>
      <c r="L558" s="18">
        <v>1.91</v>
      </c>
      <c r="N558" s="273">
        <f>INDEX(Table12[],MATCH(Table1324[[#This Row],[Site ID]],Table12[[#Data],[Site ID]],0),MATCH(Table11[[#Headers],[Area]],Table12[#Headers],0))</f>
        <v>5</v>
      </c>
    </row>
    <row r="559" spans="2:15" ht="14.5" x14ac:dyDescent="0.35">
      <c r="B559" t="str">
        <f>INDEX(Table12[Site Name],MATCH('2024'!C559,Table12[Site ID],0),1)</f>
        <v>Southampton Road Analyser (B)</v>
      </c>
      <c r="C559" s="295" t="s">
        <v>138</v>
      </c>
      <c r="D559" t="str">
        <f>Table1324[[#This Row],[Site ID]]&amp;"-"&amp;Table1324[[#This Row],[Site Name]]</f>
        <v>SRAN(B)-Southampton Road Analyser (B)</v>
      </c>
      <c r="E559" s="296" t="s">
        <v>1446</v>
      </c>
      <c r="F559" t="s">
        <v>451</v>
      </c>
      <c r="G559" s="297">
        <v>45567</v>
      </c>
      <c r="H559" s="297">
        <v>45602</v>
      </c>
      <c r="I559" s="18">
        <v>841.01666666666279</v>
      </c>
      <c r="J559" s="18">
        <v>27.697414240700869</v>
      </c>
      <c r="K559" s="18">
        <v>14.455852943998366</v>
      </c>
      <c r="L559" s="18">
        <v>1.6930000000000001</v>
      </c>
      <c r="N559" s="273">
        <f>INDEX(Table12[],MATCH(Table1324[[#This Row],[Site ID]],Table12[[#Data],[Site ID]],0),MATCH(Table11[[#Headers],[Area]],Table12[#Headers],0))</f>
        <v>5</v>
      </c>
    </row>
    <row r="560" spans="2:15" ht="14.5" x14ac:dyDescent="0.35">
      <c r="B560" t="str">
        <f>INDEX(Table12[Site Name],MATCH('2024'!C560,Table12[Site ID],0),1)</f>
        <v>Southampton Road Analyser (C)</v>
      </c>
      <c r="C560" s="295" t="s">
        <v>141</v>
      </c>
      <c r="D560" t="str">
        <f>Table1324[[#This Row],[Site ID]]&amp;"-"&amp;Table1324[[#This Row],[Site Name]]</f>
        <v>SRAN(C)-Southampton Road Analyser (C)</v>
      </c>
      <c r="E560" s="296" t="s">
        <v>1447</v>
      </c>
      <c r="F560" t="s">
        <v>451</v>
      </c>
      <c r="G560" s="297">
        <v>45567</v>
      </c>
      <c r="H560" s="297">
        <v>45602</v>
      </c>
      <c r="I560" s="18">
        <v>841.01666666666279</v>
      </c>
      <c r="J560" s="18">
        <v>31.574725035175824</v>
      </c>
      <c r="K560" s="18">
        <v>16.479501584120996</v>
      </c>
      <c r="L560" s="18">
        <v>1.93</v>
      </c>
      <c r="N560" s="273">
        <f>INDEX(Table12[],MATCH(Table1324[[#This Row],[Site ID]],Table12[[#Data],[Site ID]],0),MATCH(Table11[[#Headers],[Area]],Table12[#Headers],0))</f>
        <v>5</v>
      </c>
    </row>
    <row r="561" spans="2:14" ht="14.5" x14ac:dyDescent="0.35">
      <c r="B561" t="str">
        <f>INDEX(Table12[Site Name],MATCH('2024'!C561,Table12[Site ID],0),1)</f>
        <v>Chestnut Avenue</v>
      </c>
      <c r="C561" s="295" t="s">
        <v>56</v>
      </c>
      <c r="D561" t="str">
        <f>Table1324[[#This Row],[Site ID]]&amp;"-"&amp;Table1324[[#This Row],[Site Name]]</f>
        <v>CA-Chestnut Avenue</v>
      </c>
      <c r="E561" s="296" t="s">
        <v>1448</v>
      </c>
      <c r="F561" t="s">
        <v>451</v>
      </c>
      <c r="G561" s="297">
        <v>45567</v>
      </c>
      <c r="H561" s="297">
        <v>45602</v>
      </c>
      <c r="I561" s="18">
        <v>841.03333333338378</v>
      </c>
      <c r="J561" s="18">
        <v>27.058839522807617</v>
      </c>
      <c r="K561" s="18">
        <v>14.12256760063028</v>
      </c>
      <c r="L561" s="18">
        <v>1.6539999999999999</v>
      </c>
      <c r="N561" s="273">
        <f>INDEX(Table12[],MATCH(Table1324[[#This Row],[Site ID]],Table12[[#Data],[Site ID]],0),MATCH(Table11[[#Headers],[Area]],Table12[#Headers],0))</f>
        <v>5</v>
      </c>
    </row>
    <row r="562" spans="2:14" ht="14.5" x14ac:dyDescent="0.35">
      <c r="B562" t="str">
        <f>INDEX(Table12[Site Name],MATCH('2024'!C562,Table12[Site ID],0),1)</f>
        <v>Southampton Road 1</v>
      </c>
      <c r="C562" s="295" t="s">
        <v>149</v>
      </c>
      <c r="D562" t="str">
        <f>Table1324[[#This Row],[Site ID]]&amp;"-"&amp;Table1324[[#This Row],[Site Name]]</f>
        <v>SR1-Southampton Road 1</v>
      </c>
      <c r="E562" s="296" t="s">
        <v>1449</v>
      </c>
      <c r="F562" t="s">
        <v>451</v>
      </c>
      <c r="G562" s="297">
        <v>45567</v>
      </c>
      <c r="H562" s="297">
        <v>45602</v>
      </c>
      <c r="I562" s="18">
        <v>841.04999999993015</v>
      </c>
      <c r="J562" s="18">
        <v>36.383111586710115</v>
      </c>
      <c r="K562" s="18">
        <v>18.989097905381062</v>
      </c>
      <c r="L562" s="18">
        <v>2.2240000000000002</v>
      </c>
      <c r="N562" s="273">
        <f>INDEX(Table12[],MATCH(Table1324[[#This Row],[Site ID]],Table12[[#Data],[Site ID]],0),MATCH(Table11[[#Headers],[Area]],Table12[#Headers],0))</f>
        <v>5</v>
      </c>
    </row>
    <row r="563" spans="2:14" ht="14.5" x14ac:dyDescent="0.35">
      <c r="B563" t="str">
        <f>INDEX(Table12[Site Name],MATCH('2024'!C563,Table12[Site ID],0),1)</f>
        <v>Southampton Road 2</v>
      </c>
      <c r="C563" s="295" t="s">
        <v>152</v>
      </c>
      <c r="D563" t="str">
        <f>Table1324[[#This Row],[Site ID]]&amp;"-"&amp;Table1324[[#This Row],[Site Name]]</f>
        <v>SR2-Southampton Road 2</v>
      </c>
      <c r="E563" s="296" t="s">
        <v>1450</v>
      </c>
      <c r="F563" t="s">
        <v>451</v>
      </c>
      <c r="G563" s="297">
        <v>45567</v>
      </c>
      <c r="H563" s="297">
        <v>45602</v>
      </c>
      <c r="I563" s="18">
        <v>841.05000000010477</v>
      </c>
      <c r="J563" s="18">
        <v>35.875972891024603</v>
      </c>
      <c r="K563" s="18">
        <v>18.724411738530588</v>
      </c>
      <c r="L563" s="18">
        <v>2.1930000000000001</v>
      </c>
      <c r="N563" s="273">
        <f>INDEX(Table12[],MATCH(Table1324[[#This Row],[Site ID]],Table12[[#Data],[Site ID]],0),MATCH(Table11[[#Headers],[Area]],Table12[#Headers],0))</f>
        <v>5</v>
      </c>
    </row>
    <row r="564" spans="2:14" ht="14.5" x14ac:dyDescent="0.35">
      <c r="B564" t="str">
        <f>INDEX(Table12[Site Name],MATCH('2024'!C564,Table12[Site ID],0),1)</f>
        <v>The Point (A)</v>
      </c>
      <c r="C564" s="295" t="s">
        <v>156</v>
      </c>
      <c r="D564" t="str">
        <f>Table1324[[#This Row],[Site ID]]&amp;"-"&amp;Table1324[[#This Row],[Site Name]]</f>
        <v>TP(A)-The Point (A)</v>
      </c>
      <c r="E564" s="296" t="s">
        <v>1451</v>
      </c>
      <c r="F564" t="s">
        <v>451</v>
      </c>
      <c r="G564" s="297">
        <v>45567</v>
      </c>
      <c r="H564" s="297">
        <v>45602</v>
      </c>
      <c r="I564" s="18">
        <v>841.04999999993015</v>
      </c>
      <c r="J564" s="18">
        <v>23.361098626718544</v>
      </c>
      <c r="K564" s="18">
        <v>12.192640201836401</v>
      </c>
      <c r="L564" s="18">
        <v>1.4279999999999999</v>
      </c>
      <c r="N564" s="273">
        <f>INDEX(Table12[],MATCH(Table1324[[#This Row],[Site ID]],Table12[[#Data],[Site ID]],0),MATCH(Table11[[#Headers],[Area]],Table12[#Headers],0))</f>
        <v>6</v>
      </c>
    </row>
    <row r="565" spans="2:14" ht="14.5" x14ac:dyDescent="0.35">
      <c r="B565" t="str">
        <f>INDEX(Table12[Site Name],MATCH('2024'!C565,Table12[Site ID],0),1)</f>
        <v>The Point (B)</v>
      </c>
      <c r="C565" s="295" t="s">
        <v>159</v>
      </c>
      <c r="D565" t="str">
        <f>Table1324[[#This Row],[Site ID]]&amp;"-"&amp;Table1324[[#This Row],[Site Name]]</f>
        <v>TP(B)-The Point (B)</v>
      </c>
      <c r="E565" s="296" t="s">
        <v>1452</v>
      </c>
      <c r="F565" t="s">
        <v>451</v>
      </c>
      <c r="G565" s="297">
        <v>45567</v>
      </c>
      <c r="H565" s="297">
        <v>45602</v>
      </c>
      <c r="I565" s="18">
        <v>841.04999999993015</v>
      </c>
      <c r="J565" s="18">
        <v>22.674007490638584</v>
      </c>
      <c r="K565" s="18">
        <v>11.834033137076505</v>
      </c>
      <c r="L565" s="18">
        <v>1.3859999999999999</v>
      </c>
      <c r="N565" s="273">
        <f>INDEX(Table12[],MATCH(Table1324[[#This Row],[Site ID]],Table12[[#Data],[Site ID]],0),MATCH(Table11[[#Headers],[Area]],Table12[#Headers],0))</f>
        <v>6</v>
      </c>
    </row>
    <row r="566" spans="2:14" ht="14.5" x14ac:dyDescent="0.35">
      <c r="B566" t="str">
        <f>INDEX(Table12[Site Name],MATCH('2024'!C566,Table12[Site ID],0),1)</f>
        <v>The Point (C)</v>
      </c>
      <c r="C566" s="295" t="s">
        <v>162</v>
      </c>
      <c r="D566" t="str">
        <f>Table1324[[#This Row],[Site ID]]&amp;"-"&amp;Table1324[[#This Row],[Site Name]]</f>
        <v>TP(C)-The Point (C)</v>
      </c>
      <c r="E566" s="296" t="s">
        <v>1453</v>
      </c>
      <c r="F566" t="s">
        <v>451</v>
      </c>
      <c r="G566" s="297">
        <v>45567</v>
      </c>
      <c r="H566" s="297">
        <v>45602</v>
      </c>
      <c r="I566" s="18">
        <v>841.05000000010477</v>
      </c>
      <c r="J566" s="18">
        <v>23.050271684201398</v>
      </c>
      <c r="K566" s="18">
        <v>12.030413196347286</v>
      </c>
      <c r="L566" s="18">
        <v>1.409</v>
      </c>
      <c r="N566" s="273">
        <f>INDEX(Table12[],MATCH(Table1324[[#This Row],[Site ID]],Table12[[#Data],[Site ID]],0),MATCH(Table11[[#Headers],[Area]],Table12[#Headers],0))</f>
        <v>6</v>
      </c>
    </row>
    <row r="567" spans="2:14" ht="14.5" x14ac:dyDescent="0.35">
      <c r="B567" t="str">
        <f>INDEX(Table12[Site Name],MATCH('2024'!C567,Table12[Site ID],0),1)</f>
        <v>leigh road/Pluto Road</v>
      </c>
      <c r="C567" s="295" t="s">
        <v>124</v>
      </c>
      <c r="D567" t="str">
        <f>Table1324[[#This Row],[Site ID]]&amp;"-"&amp;Table1324[[#This Row],[Site Name]]</f>
        <v>LRPR-leigh road/Pluto Road</v>
      </c>
      <c r="E567" s="296" t="s">
        <v>1454</v>
      </c>
      <c r="F567" t="s">
        <v>451</v>
      </c>
      <c r="G567" s="297">
        <v>45567</v>
      </c>
      <c r="H567" s="297">
        <v>45602</v>
      </c>
      <c r="I567" s="18">
        <v>841.06666666665114</v>
      </c>
      <c r="J567" s="18">
        <v>26.501561509195163</v>
      </c>
      <c r="K567" s="18">
        <v>13.831712687471381</v>
      </c>
      <c r="L567" s="18">
        <v>1.62</v>
      </c>
      <c r="N567" s="273">
        <f>INDEX(Table12[],MATCH(Table1324[[#This Row],[Site ID]],Table12[[#Data],[Site ID]],0),MATCH(Table11[[#Headers],[Area]],Table12[#Headers],0))</f>
        <v>6</v>
      </c>
    </row>
    <row r="568" spans="2:14" ht="14.5" x14ac:dyDescent="0.35">
      <c r="B568" t="str">
        <f>INDEX(Table12[Site Name],MATCH('2024'!C568,Table12[Site ID],0),1)</f>
        <v>Oxburgh Close</v>
      </c>
      <c r="C568" s="295" t="s">
        <v>143</v>
      </c>
      <c r="D568" t="str">
        <f>Table1324[[#This Row],[Site ID]]&amp;"-"&amp;Table1324[[#This Row],[Site Name]]</f>
        <v>OX-Oxburgh Close</v>
      </c>
      <c r="E568" s="296" t="s">
        <v>1455</v>
      </c>
      <c r="F568" t="s">
        <v>451</v>
      </c>
      <c r="G568" s="297">
        <v>45567</v>
      </c>
      <c r="H568" s="297">
        <v>45602</v>
      </c>
      <c r="I568" s="18">
        <v>841.09999999991851</v>
      </c>
      <c r="J568" s="18">
        <v>13.479272381406608</v>
      </c>
      <c r="K568" s="18">
        <v>7.0351108462456198</v>
      </c>
      <c r="L568" s="18">
        <v>0.82399999999999995</v>
      </c>
      <c r="N568" s="273">
        <f>INDEX(Table12[],MATCH(Table1324[[#This Row],[Site ID]],Table12[[#Data],[Site ID]],0),MATCH(Table11[[#Headers],[Area]],Table12[#Headers],0))</f>
        <v>6</v>
      </c>
    </row>
    <row r="569" spans="2:14" ht="14.5" x14ac:dyDescent="0.35">
      <c r="B569" t="str">
        <f>INDEX(Table12[Site Name],MATCH('2024'!C569,Table12[Site ID],0),1)</f>
        <v>Hadleigh Gardens</v>
      </c>
      <c r="C569" s="295" t="s">
        <v>95</v>
      </c>
      <c r="D569" t="str">
        <f>Table1324[[#This Row],[Site ID]]&amp;"-"&amp;Table1324[[#This Row],[Site Name]]</f>
        <v>HG-Hadleigh Gardens</v>
      </c>
      <c r="E569" s="296" t="s">
        <v>1456</v>
      </c>
      <c r="F569" t="s">
        <v>451</v>
      </c>
      <c r="G569" s="297">
        <v>45567</v>
      </c>
      <c r="H569" s="297">
        <v>45602</v>
      </c>
      <c r="I569" s="18">
        <v>841.1166666666395</v>
      </c>
      <c r="J569" s="18">
        <v>15.93270770998922</v>
      </c>
      <c r="K569" s="18">
        <v>8.3156094519776733</v>
      </c>
      <c r="L569" s="18">
        <v>0.97399999999999998</v>
      </c>
      <c r="N569" s="273">
        <f>INDEX(Table12[],MATCH(Table1324[[#This Row],[Site ID]],Table12[[#Data],[Site ID]],0),MATCH(Table11[[#Headers],[Area]],Table12[#Headers],0))</f>
        <v>6</v>
      </c>
    </row>
    <row r="570" spans="2:14" ht="14.5" x14ac:dyDescent="0.35">
      <c r="B570" t="str">
        <f>INDEX(Table12[Site Name],MATCH('2024'!C570,Table12[Site ID],0),1)</f>
        <v>Woodside Avenue</v>
      </c>
      <c r="C570" s="295" t="s">
        <v>175</v>
      </c>
      <c r="D570" t="str">
        <f>Table1324[[#This Row],[Site ID]]&amp;"-"&amp;Table1324[[#This Row],[Site Name]]</f>
        <v>WA-Woodside Avenue</v>
      </c>
      <c r="E570" s="296" t="s">
        <v>1457</v>
      </c>
      <c r="F570" t="s">
        <v>451</v>
      </c>
      <c r="G570" s="297">
        <v>45567</v>
      </c>
      <c r="H570" s="297">
        <v>45602</v>
      </c>
      <c r="I570" s="18">
        <v>841.14999999990687</v>
      </c>
      <c r="J570" s="18">
        <v>26.695224395176229</v>
      </c>
      <c r="K570" s="18">
        <v>13.932789350300746</v>
      </c>
      <c r="L570" s="18">
        <v>1.6319999999999999</v>
      </c>
      <c r="N570" s="273">
        <f>INDEX(Table12[],MATCH(Table1324[[#This Row],[Site ID]],Table12[[#Data],[Site ID]],0),MATCH(Table11[[#Headers],[Area]],Table12[#Headers],0))</f>
        <v>6</v>
      </c>
    </row>
    <row r="571" spans="2:14" ht="14.5" x14ac:dyDescent="0.35">
      <c r="B571" t="str">
        <f>INDEX(Table12[Site Name],MATCH('2024'!C571,Table12[Site ID],0),1)</f>
        <v>Belmont Road</v>
      </c>
      <c r="C571" s="295" t="s">
        <v>42</v>
      </c>
      <c r="D571" t="str">
        <f>Table1324[[#This Row],[Site ID]]&amp;"-"&amp;Table1324[[#This Row],[Site Name]]</f>
        <v>BEL-Belmont Road</v>
      </c>
      <c r="E571" s="296" t="s">
        <v>1458</v>
      </c>
      <c r="F571" t="s">
        <v>451</v>
      </c>
      <c r="G571" s="297">
        <v>45567</v>
      </c>
      <c r="H571" s="297">
        <v>45602</v>
      </c>
      <c r="I571" s="18">
        <v>841.16666666662786</v>
      </c>
      <c r="J571" s="18">
        <v>14.001629482861752</v>
      </c>
      <c r="K571" s="18">
        <v>7.3077398136021676</v>
      </c>
      <c r="L571" s="18">
        <v>0.85599999999999998</v>
      </c>
      <c r="M571" t="s">
        <v>1459</v>
      </c>
      <c r="N571" s="273">
        <f>INDEX(Table12[],MATCH(Table1324[[#This Row],[Site ID]],Table12[[#Data],[Site ID]],0),MATCH(Table11[[#Headers],[Area]],Table12[#Headers],0))</f>
        <v>6</v>
      </c>
    </row>
    <row r="572" spans="2:14" ht="14.5" x14ac:dyDescent="0.35">
      <c r="B572" t="str">
        <f>INDEX(Table12[Site Name],MATCH('2024'!C572,Table12[Site ID],0),1)</f>
        <v>Leigh Road/J13</v>
      </c>
      <c r="C572" s="295" t="s">
        <v>120</v>
      </c>
      <c r="D572" t="str">
        <f>Table1324[[#This Row],[Site ID]]&amp;"-"&amp;Table1324[[#This Row],[Site Name]]</f>
        <v>LR13-Leigh Road/J13</v>
      </c>
      <c r="E572" s="296" t="s">
        <v>1460</v>
      </c>
      <c r="F572" t="s">
        <v>451</v>
      </c>
      <c r="G572" s="297">
        <v>45567</v>
      </c>
      <c r="H572" s="297">
        <v>45602</v>
      </c>
      <c r="I572" s="18">
        <v>841.09999999991851</v>
      </c>
      <c r="J572" s="18">
        <v>42.00821781001477</v>
      </c>
      <c r="K572" s="18">
        <v>21.924957103348003</v>
      </c>
      <c r="L572" s="18">
        <v>2.5680000000000001</v>
      </c>
      <c r="N572" s="273">
        <f>INDEX(Table12[],MATCH(Table1324[[#This Row],[Site ID]],Table12[[#Data],[Site ID]],0),MATCH(Table11[[#Headers],[Area]],Table12[#Headers],0))</f>
        <v>6</v>
      </c>
    </row>
    <row r="573" spans="2:14" ht="14.5" x14ac:dyDescent="0.35">
      <c r="B573" t="str">
        <f>INDEX(Table12[Site Name],MATCH('2024'!C573,Table12[Site ID],0),1)</f>
        <v>Steele Close (A)</v>
      </c>
      <c r="C573" s="295" t="s">
        <v>167</v>
      </c>
      <c r="D573" t="str">
        <f>Table1324[[#This Row],[Site ID]]&amp;"-"&amp;Table1324[[#This Row],[Site Name]]</f>
        <v>SC(A)-Steele Close (A)</v>
      </c>
      <c r="E573" s="296" t="s">
        <v>1461</v>
      </c>
      <c r="F573" t="s">
        <v>451</v>
      </c>
      <c r="G573" s="297">
        <v>45567</v>
      </c>
      <c r="H573" s="297">
        <v>45602</v>
      </c>
      <c r="I573" s="18">
        <v>841.06666666665114</v>
      </c>
      <c r="J573" s="18">
        <v>23.115250871909115</v>
      </c>
      <c r="K573" s="18">
        <v>12.064327177405593</v>
      </c>
      <c r="L573" s="18">
        <v>1.413</v>
      </c>
      <c r="N573" s="273">
        <f>INDEX(Table12[],MATCH(Table1324[[#This Row],[Site ID]],Table12[[#Data],[Site ID]],0),MATCH(Table11[[#Headers],[Area]],Table12[#Headers],0))</f>
        <v>6</v>
      </c>
    </row>
    <row r="574" spans="2:14" ht="14.5" x14ac:dyDescent="0.35">
      <c r="B574" t="str">
        <f>INDEX(Table12[Site Name],MATCH('2024'!C574,Table12[Site ID],0),1)</f>
        <v>Steele Close (B)</v>
      </c>
      <c r="C574" s="295" t="s">
        <v>170</v>
      </c>
      <c r="D574" t="str">
        <f>Table1324[[#This Row],[Site ID]]&amp;"-"&amp;Table1324[[#This Row],[Site Name]]</f>
        <v>SC(B)-Steele Close (B)</v>
      </c>
      <c r="E574" s="296" t="s">
        <v>1462</v>
      </c>
      <c r="F574" t="s">
        <v>451</v>
      </c>
      <c r="G574" s="297">
        <v>45567</v>
      </c>
      <c r="H574" s="297">
        <v>45602</v>
      </c>
      <c r="I574" s="18">
        <v>841.06666666665114</v>
      </c>
      <c r="J574" s="18">
        <v>23.720533449588263</v>
      </c>
      <c r="K574" s="18">
        <v>12.380236664712038</v>
      </c>
      <c r="L574" s="18">
        <v>1.45</v>
      </c>
      <c r="N574" s="273">
        <f>INDEX(Table12[],MATCH(Table1324[[#This Row],[Site ID]],Table12[[#Data],[Site ID]],0),MATCH(Table11[[#Headers],[Area]],Table12[#Headers],0))</f>
        <v>6</v>
      </c>
    </row>
    <row r="575" spans="2:14" ht="14.5" x14ac:dyDescent="0.35">
      <c r="B575" t="str">
        <f>INDEX(Table12[Site Name],MATCH('2024'!C575,Table12[Site ID],0),1)</f>
        <v>Steele Close (C)</v>
      </c>
      <c r="C575" s="295" t="s">
        <v>173</v>
      </c>
      <c r="D575" t="str">
        <f>Table1324[[#This Row],[Site ID]]&amp;"-"&amp;Table1324[[#This Row],[Site Name]]</f>
        <v>SC(C)-Steele Close (C)</v>
      </c>
      <c r="E575" s="296" t="s">
        <v>1463</v>
      </c>
      <c r="F575" t="s">
        <v>451</v>
      </c>
      <c r="G575" s="297">
        <v>45567</v>
      </c>
      <c r="H575" s="297">
        <v>45602</v>
      </c>
      <c r="I575" s="18">
        <v>841.06666666665114</v>
      </c>
      <c r="J575" s="18">
        <v>21.855608750793049</v>
      </c>
      <c r="K575" s="18">
        <v>11.406893920038126</v>
      </c>
      <c r="L575" s="18">
        <v>1.3360000000000001</v>
      </c>
      <c r="N575" s="273">
        <f>INDEX(Table12[],MATCH(Table1324[[#This Row],[Site ID]],Table12[[#Data],[Site ID]],0),MATCH(Table11[[#Headers],[Area]],Table12[#Headers],0))</f>
        <v>6</v>
      </c>
    </row>
    <row r="576" spans="2:14" ht="14.5" x14ac:dyDescent="0.35">
      <c r="B576" t="str">
        <f>INDEX(Table12[Site Name],MATCH('2024'!C576,Table12[Site ID],0),1)</f>
        <v>Medina Close</v>
      </c>
      <c r="C576" s="295" t="s">
        <v>127</v>
      </c>
      <c r="D576" t="str">
        <f>Table1324[[#This Row],[Site ID]]&amp;"-"&amp;Table1324[[#This Row],[Site Name]]</f>
        <v>MC-Medina Close</v>
      </c>
      <c r="E576" s="296" t="s">
        <v>1464</v>
      </c>
      <c r="F576" t="s">
        <v>451</v>
      </c>
      <c r="G576" s="297">
        <v>45567</v>
      </c>
      <c r="H576" s="297">
        <v>45602</v>
      </c>
      <c r="I576" s="18">
        <v>841.06666666665114</v>
      </c>
      <c r="J576" s="18">
        <v>21.462993024730899</v>
      </c>
      <c r="K576" s="18">
        <v>11.201979658001514</v>
      </c>
      <c r="L576" s="18">
        <v>1.3120000000000001</v>
      </c>
      <c r="N576" s="273">
        <f>INDEX(Table12[],MATCH(Table1324[[#This Row],[Site ID]],Table12[[#Data],[Site ID]],0),MATCH(Table11[[#Headers],[Area]],Table12[#Headers],0))</f>
        <v>6</v>
      </c>
    </row>
    <row r="577" spans="2:14" ht="14.5" x14ac:dyDescent="0.35">
      <c r="B577" t="str">
        <f>INDEX(Table12[Site Name],MATCH('2024'!C577,Table12[Site ID],0),1)</f>
        <v>Porteous Crescent (A)</v>
      </c>
      <c r="C577" s="295" t="s">
        <v>154</v>
      </c>
      <c r="D577" t="str">
        <f>Table1324[[#This Row],[Site ID]]&amp;"-"&amp;Table1324[[#This Row],[Site Name]]</f>
        <v>PC(A)-Porteous Crescent (A)</v>
      </c>
      <c r="E577" s="296" t="s">
        <v>1465</v>
      </c>
      <c r="F577" t="s">
        <v>451</v>
      </c>
      <c r="G577" s="297">
        <v>45567</v>
      </c>
      <c r="H577" s="297">
        <v>45602</v>
      </c>
      <c r="I577" s="18">
        <v>841.06666666665114</v>
      </c>
      <c r="J577" s="18">
        <v>21.970121670894507</v>
      </c>
      <c r="K577" s="18">
        <v>11.466660579798804</v>
      </c>
      <c r="L577" s="18">
        <v>1.343</v>
      </c>
      <c r="N577" s="273">
        <f>INDEX(Table12[],MATCH(Table1324[[#This Row],[Site ID]],Table12[[#Data],[Site ID]],0),MATCH(Table11[[#Headers],[Area]],Table12[#Headers],0))</f>
        <v>6</v>
      </c>
    </row>
    <row r="578" spans="2:14" ht="14.5" x14ac:dyDescent="0.35">
      <c r="B578" t="str">
        <f>INDEX(Table12[Site Name],MATCH('2024'!C578,Table12[Site ID],0),1)</f>
        <v>Nuffield Hospital</v>
      </c>
      <c r="C578" s="295" t="s">
        <v>133</v>
      </c>
      <c r="D578" t="str">
        <f>Table1324[[#This Row],[Site ID]]&amp;"-"&amp;Table1324[[#This Row],[Site Name]]</f>
        <v>NH-Nuffield Hospital</v>
      </c>
      <c r="E578" s="296" t="s">
        <v>1466</v>
      </c>
      <c r="F578" t="s">
        <v>451</v>
      </c>
      <c r="G578" s="297">
        <v>45567</v>
      </c>
      <c r="H578" s="297">
        <v>45602</v>
      </c>
      <c r="I578" s="18">
        <v>841.08333333337214</v>
      </c>
      <c r="J578" s="18">
        <v>21.413491726938474</v>
      </c>
      <c r="K578" s="18">
        <v>11.17614390758793</v>
      </c>
      <c r="L578" s="18">
        <v>1.3089999999999999</v>
      </c>
      <c r="N578" s="273">
        <f>INDEX(Table12[],MATCH(Table1324[[#This Row],[Site ID]],Table12[[#Data],[Site ID]],0),MATCH(Table11[[#Headers],[Area]],Table12[#Headers],0))</f>
        <v>7</v>
      </c>
    </row>
    <row r="579" spans="2:14" ht="14.5" x14ac:dyDescent="0.35">
      <c r="B579" t="str">
        <f>INDEX(Table12[Site Name],MATCH('2024'!C579,Table12[Site ID],0),1)</f>
        <v>Ashdown Road</v>
      </c>
      <c r="C579" s="295" t="s">
        <v>30</v>
      </c>
      <c r="D579" t="str">
        <f>Table1324[[#This Row],[Site ID]]&amp;"-"&amp;Table1324[[#This Row],[Site Name]]</f>
        <v>AR-Ashdown Road</v>
      </c>
      <c r="E579" s="296" t="s">
        <v>1467</v>
      </c>
      <c r="F579" t="s">
        <v>451</v>
      </c>
      <c r="G579" s="297">
        <v>45567</v>
      </c>
      <c r="H579" s="297">
        <v>45602</v>
      </c>
      <c r="I579" s="18">
        <v>841.04999999993015</v>
      </c>
      <c r="J579" s="18">
        <v>8.8667475179842103</v>
      </c>
      <c r="K579" s="18">
        <v>4.6277387880919676</v>
      </c>
      <c r="L579" s="18">
        <v>0.54200000000000004</v>
      </c>
      <c r="N579" s="273">
        <f>INDEX(Table12[],MATCH(Table1324[[#This Row],[Site ID]],Table12[[#Data],[Site ID]],0),MATCH(Table11[[#Headers],[Area]],Table12[#Headers],0))</f>
        <v>7</v>
      </c>
    </row>
    <row r="580" spans="2:14" ht="14.5" x14ac:dyDescent="0.35">
      <c r="B580" t="str">
        <f>INDEX(Table12[Site Name],MATCH('2024'!C580,Table12[Site ID],0),1)</f>
        <v>Chestnut Close</v>
      </c>
      <c r="C580" s="295" t="s">
        <v>60</v>
      </c>
      <c r="D580" t="str">
        <f>Table1324[[#This Row],[Site ID]]&amp;"-"&amp;Table1324[[#This Row],[Site Name]]</f>
        <v>CC-Chestnut Close</v>
      </c>
      <c r="E580" s="296" t="s">
        <v>1468</v>
      </c>
      <c r="F580" t="s">
        <v>451</v>
      </c>
      <c r="G580" s="297">
        <v>45567</v>
      </c>
      <c r="H580" s="297">
        <v>45602</v>
      </c>
      <c r="I580" s="18">
        <v>841.08333333337214</v>
      </c>
      <c r="J580" s="18">
        <v>22.100555632615645</v>
      </c>
      <c r="K580" s="18">
        <v>11.534736760237811</v>
      </c>
      <c r="L580" s="18">
        <v>1.351</v>
      </c>
      <c r="N580" s="273">
        <f>INDEX(Table12[],MATCH(Table1324[[#This Row],[Site ID]],Table12[[#Data],[Site ID]],0),MATCH(Table11[[#Headers],[Area]],Table12[#Headers],0))</f>
        <v>8</v>
      </c>
    </row>
    <row r="581" spans="2:14" ht="14.5" x14ac:dyDescent="0.35">
      <c r="B581" t="str">
        <f>INDEX(Table12[Site Name],MATCH('2024'!C581,Table12[Site ID],0),1)</f>
        <v>Sparrow Square</v>
      </c>
      <c r="C581" s="295" t="s">
        <v>188</v>
      </c>
      <c r="D581" t="str">
        <f>Table1324[[#This Row],[Site ID]]&amp;"-"&amp;Table1324[[#This Row],[Site Name]]</f>
        <v>SSQ-Sparrow Square</v>
      </c>
      <c r="E581" s="296" t="s">
        <v>1469</v>
      </c>
      <c r="F581" t="s">
        <v>451</v>
      </c>
      <c r="G581" s="297">
        <v>45567</v>
      </c>
      <c r="H581" s="297">
        <v>45602</v>
      </c>
      <c r="I581" s="18">
        <v>841.04999999993015</v>
      </c>
      <c r="J581" s="18">
        <v>20.383703703705397</v>
      </c>
      <c r="K581" s="18">
        <v>10.638676254543526</v>
      </c>
      <c r="L581" s="18">
        <v>1.246</v>
      </c>
      <c r="N581" s="273">
        <f>INDEX(Table12[],MATCH(Table1324[[#This Row],[Site ID]],Table12[[#Data],[Site ID]],0),MATCH(Table11[[#Headers],[Area]],Table12[#Headers],0))</f>
        <v>8</v>
      </c>
    </row>
    <row r="582" spans="2:14" ht="14.5" x14ac:dyDescent="0.35">
      <c r="B582" t="str">
        <f>INDEX(Table12[Site Name],MATCH('2024'!C582,Table12[Site ID],0),1)</f>
        <v>Dove Dale</v>
      </c>
      <c r="C582" s="295" t="s">
        <v>76</v>
      </c>
      <c r="D582" t="str">
        <f>Table1324[[#This Row],[Site ID]]&amp;"-"&amp;Table1324[[#This Row],[Site Name]]</f>
        <v>DD (A)-Dove Dale</v>
      </c>
      <c r="E582" s="296" t="s">
        <v>1470</v>
      </c>
      <c r="F582" t="s">
        <v>451</v>
      </c>
      <c r="G582" s="297">
        <v>45567</v>
      </c>
      <c r="H582" s="297">
        <v>45602</v>
      </c>
      <c r="I582" s="18">
        <v>841.05000000010477</v>
      </c>
      <c r="J582" s="18">
        <v>19.696612567621351</v>
      </c>
      <c r="K582" s="18">
        <v>10.280069189781498</v>
      </c>
      <c r="L582" s="18">
        <v>1.204</v>
      </c>
      <c r="N582" s="273">
        <f>INDEX(Table12[],MATCH(Table1324[[#This Row],[Site ID]],Table12[[#Data],[Site ID]],0),MATCH(Table11[[#Headers],[Area]],Table12[#Headers],0))</f>
        <v>8</v>
      </c>
    </row>
    <row r="583" spans="2:14" ht="14.5" x14ac:dyDescent="0.35">
      <c r="B583" t="str">
        <f>INDEX(Table12[Site Name],MATCH('2024'!C583,Table12[Site ID],0),1)</f>
        <v>Passfield Avenue</v>
      </c>
      <c r="C583" s="295" t="s">
        <v>146</v>
      </c>
      <c r="D583" t="str">
        <f>Table1324[[#This Row],[Site ID]]&amp;"-"&amp;Table1324[[#This Row],[Site Name]]</f>
        <v>PA-Passfield Avenue</v>
      </c>
      <c r="E583" s="296">
        <v>2536817</v>
      </c>
      <c r="F583" t="s">
        <v>451</v>
      </c>
      <c r="G583" s="297">
        <v>45567</v>
      </c>
      <c r="H583" s="297">
        <v>45602</v>
      </c>
      <c r="I583" s="18">
        <v>841.08333333337214</v>
      </c>
      <c r="J583" s="18">
        <v>25.454081838897071</v>
      </c>
      <c r="K583" s="18">
        <v>13.285011398171749</v>
      </c>
      <c r="L583" s="18">
        <v>1.556</v>
      </c>
      <c r="N583" s="273">
        <f>INDEX(Table12[],MATCH(Table1324[[#This Row],[Site ID]],Table12[[#Data],[Site ID]],0),MATCH(Table11[[#Headers],[Area]],Table12[#Headers],0))</f>
        <v>8</v>
      </c>
    </row>
    <row r="584" spans="2:14" ht="14.5" x14ac:dyDescent="0.35">
      <c r="B584" t="str">
        <f>INDEX(Table12[Site Name],MATCH('2024'!C584,Table12[Site ID],0),1)</f>
        <v>Mill Hill</v>
      </c>
      <c r="C584" s="306" t="s">
        <v>777</v>
      </c>
      <c r="D584" t="str">
        <f>Table1324[[#This Row],[Site ID]]&amp;"-"&amp;Table1324[[#This Row],[Site Name]]</f>
        <v>MH-Mill Hill</v>
      </c>
      <c r="E584" s="93">
        <v>2558143</v>
      </c>
      <c r="F584" t="s">
        <v>452</v>
      </c>
      <c r="G584" s="109">
        <v>45454</v>
      </c>
      <c r="H584" s="109">
        <v>45394</v>
      </c>
      <c r="I584" s="93">
        <v>671.65</v>
      </c>
      <c r="J584" s="93">
        <v>39</v>
      </c>
      <c r="K584" s="93">
        <v>20.36</v>
      </c>
      <c r="L584" s="93">
        <v>1.9</v>
      </c>
      <c r="N584" s="273">
        <f>INDEX(Table12[],MATCH(Table1324[[#This Row],[Site ID]],Table12[[#Data],[Site ID]],0),MATCH(Table11[[#Headers],[Area]],Table12[#Headers],0))</f>
        <v>1</v>
      </c>
    </row>
    <row r="585" spans="2:14" ht="14.5" x14ac:dyDescent="0.35">
      <c r="B585" t="str">
        <f>INDEX(Table12[Site Name],MATCH('2024'!C585,Table12[Site ID],0),1)</f>
        <v>High Street Botley</v>
      </c>
      <c r="C585" s="135" t="s">
        <v>13</v>
      </c>
      <c r="D585" t="str">
        <f>Table1324[[#This Row],[Site ID]]&amp;"-"&amp;Table1324[[#This Row],[Site Name]]</f>
        <v>HSB-High Street Botley</v>
      </c>
      <c r="E585" s="93">
        <v>2558144</v>
      </c>
      <c r="F585" t="s">
        <v>452</v>
      </c>
      <c r="G585" s="109">
        <v>45454</v>
      </c>
      <c r="H585" s="109">
        <v>45394</v>
      </c>
      <c r="I585" s="93">
        <v>671.68</v>
      </c>
      <c r="J585" s="93">
        <v>26.92</v>
      </c>
      <c r="K585" s="93">
        <v>14.05</v>
      </c>
      <c r="L585" s="93">
        <v>1.31</v>
      </c>
      <c r="N585" s="273">
        <f>INDEX(Table12[],MATCH(Table1324[[#This Row],[Site ID]],Table12[[#Data],[Site ID]],0),MATCH(Table11[[#Headers],[Area]],Table12[#Headers],0))</f>
        <v>1</v>
      </c>
    </row>
    <row r="586" spans="2:14" ht="14.5" x14ac:dyDescent="0.35">
      <c r="B586" t="str">
        <f>INDEX(Table12[Site Name],MATCH('2024'!C586,Table12[Site ID],0),1)</f>
        <v>High Street Botley 2 (A)</v>
      </c>
      <c r="C586" s="135" t="s">
        <v>24</v>
      </c>
      <c r="D586" t="str">
        <f>Table1324[[#This Row],[Site ID]]&amp;"-"&amp;Table1324[[#This Row],[Site Name]]</f>
        <v>HSB2A-High Street Botley 2 (A)</v>
      </c>
      <c r="E586" s="93">
        <v>2558145</v>
      </c>
      <c r="F586" t="s">
        <v>452</v>
      </c>
      <c r="G586" s="109">
        <v>45454</v>
      </c>
      <c r="H586" s="109">
        <v>45394</v>
      </c>
      <c r="I586" s="93">
        <v>671.62</v>
      </c>
      <c r="J586" s="93">
        <v>30.73</v>
      </c>
      <c r="K586" s="93">
        <v>16.04</v>
      </c>
      <c r="L586" s="93">
        <v>1.5</v>
      </c>
      <c r="N586" s="273">
        <f>INDEX(Table12[],MATCH(Table1324[[#This Row],[Site ID]],Table12[[#Data],[Site ID]],0),MATCH(Table11[[#Headers],[Area]],Table12[#Headers],0))</f>
        <v>1</v>
      </c>
    </row>
    <row r="587" spans="2:14" ht="14.5" x14ac:dyDescent="0.35">
      <c r="B587" t="str">
        <f>INDEX(Table12[Site Name],MATCH('2024'!C587,Table12[Site ID],0),1)</f>
        <v>Kings Copse Avenue</v>
      </c>
      <c r="C587" s="135" t="s">
        <v>28</v>
      </c>
      <c r="D587" t="str">
        <f>Table1324[[#This Row],[Site ID]]&amp;"-"&amp;Table1324[[#This Row],[Site Name]]</f>
        <v>KCA-Kings Copse Avenue</v>
      </c>
      <c r="E587" s="93">
        <v>2558146</v>
      </c>
      <c r="F587" t="s">
        <v>452</v>
      </c>
      <c r="G587" s="109">
        <v>45454</v>
      </c>
      <c r="H587" s="109">
        <v>45394</v>
      </c>
      <c r="I587" s="93">
        <v>671.62</v>
      </c>
      <c r="J587" s="93">
        <v>30.93</v>
      </c>
      <c r="K587" s="93">
        <v>16.149999999999999</v>
      </c>
      <c r="L587" s="93">
        <v>1.51</v>
      </c>
      <c r="N587" s="273">
        <f>INDEX(Table12[],MATCH(Table1324[[#This Row],[Site ID]],Table12[[#Data],[Site ID]],0),MATCH(Table11[[#Headers],[Area]],Table12[#Headers],0))</f>
        <v>1</v>
      </c>
    </row>
    <row r="588" spans="2:14" ht="14.5" x14ac:dyDescent="0.35">
      <c r="B588" t="str">
        <f>INDEX(Table12[Site Name],MATCH('2024'!C588,Table12[Site ID],0),1)</f>
        <v>Grange Road</v>
      </c>
      <c r="C588" s="135" t="s">
        <v>32</v>
      </c>
      <c r="D588" t="str">
        <f>Table1324[[#This Row],[Site ID]]&amp;"-"&amp;Table1324[[#This Row],[Site Name]]</f>
        <v>GR-Grange Road</v>
      </c>
      <c r="E588" s="93">
        <v>2558147</v>
      </c>
      <c r="F588" t="s">
        <v>452</v>
      </c>
      <c r="G588" s="109">
        <v>45454</v>
      </c>
      <c r="H588" s="109">
        <v>45394</v>
      </c>
      <c r="I588" s="93">
        <v>671.63</v>
      </c>
      <c r="J588" s="93">
        <v>30.61</v>
      </c>
      <c r="K588" s="93">
        <v>15.97</v>
      </c>
      <c r="L588" s="93">
        <v>1.49</v>
      </c>
      <c r="N588" s="273">
        <f>INDEX(Table12[],MATCH(Table1324[[#This Row],[Site ID]],Table12[[#Data],[Site ID]],0),MATCH(Table11[[#Headers],[Area]],Table12[#Headers],0))</f>
        <v>1</v>
      </c>
    </row>
    <row r="589" spans="2:14" ht="14.5" x14ac:dyDescent="0.35">
      <c r="B589" t="str">
        <f>INDEX(Table12[Site Name],MATCH('2024'!C589,Table12[Site ID],0),1)</f>
        <v>Pavilion Road</v>
      </c>
      <c r="C589" s="135" t="s">
        <v>36</v>
      </c>
      <c r="D589" t="str">
        <f>Table1324[[#This Row],[Site ID]]&amp;"-"&amp;Table1324[[#This Row],[Site Name]]</f>
        <v>PAV-Pavilion Road</v>
      </c>
      <c r="E589" s="93">
        <v>2558148</v>
      </c>
      <c r="F589" t="s">
        <v>452</v>
      </c>
      <c r="G589" s="109">
        <v>45454</v>
      </c>
      <c r="H589" s="109">
        <v>45394</v>
      </c>
      <c r="I589" s="93">
        <v>671.62</v>
      </c>
      <c r="J589" s="93">
        <v>16.16</v>
      </c>
      <c r="K589" s="93">
        <v>8.44</v>
      </c>
      <c r="L589" s="93">
        <v>0.79</v>
      </c>
      <c r="M589" s="308" t="s">
        <v>1471</v>
      </c>
      <c r="N589" s="273">
        <f>INDEX(Table12[],MATCH(Table1324[[#This Row],[Site ID]],Table12[[#Data],[Site ID]],0),MATCH(Table11[[#Headers],[Area]],Table12[#Headers],0))</f>
        <v>1</v>
      </c>
    </row>
    <row r="590" spans="2:14" ht="14.5" x14ac:dyDescent="0.35">
      <c r="B590" t="str">
        <f>INDEX(Table12[Site Name],MATCH('2024'!C590,Table12[Site ID],0),1)</f>
        <v>Upper Northam Close</v>
      </c>
      <c r="C590" s="135" t="s">
        <v>44</v>
      </c>
      <c r="D590" t="str">
        <f>Table1324[[#This Row],[Site ID]]&amp;"-"&amp;Table1324[[#This Row],[Site Name]]</f>
        <v>UNC-Upper Northam Close</v>
      </c>
      <c r="E590" s="93">
        <v>2558149</v>
      </c>
      <c r="F590" t="s">
        <v>452</v>
      </c>
      <c r="G590" s="109">
        <v>45454</v>
      </c>
      <c r="H590" s="109">
        <v>45394</v>
      </c>
      <c r="I590" s="93">
        <v>671.62</v>
      </c>
      <c r="J590" s="93">
        <v>18.91</v>
      </c>
      <c r="K590" s="93">
        <v>9.8699999999999992</v>
      </c>
      <c r="L590" s="93">
        <v>0.92</v>
      </c>
      <c r="N590" s="273">
        <f>INDEX(Table12[],MATCH(Table1324[[#This Row],[Site ID]],Table12[[#Data],[Site ID]],0),MATCH(Table11[[#Headers],[Area]],Table12[#Headers],0))</f>
        <v>1</v>
      </c>
    </row>
    <row r="591" spans="2:14" ht="14.5" x14ac:dyDescent="0.35">
      <c r="B591" t="str">
        <f>INDEX(Table12[Site Name],MATCH('2024'!C591,Table12[Site ID],0),1)</f>
        <v>Bridge Road</v>
      </c>
      <c r="C591" s="135" t="s">
        <v>34</v>
      </c>
      <c r="D591" t="str">
        <f>Table1324[[#This Row],[Site ID]]&amp;"-"&amp;Table1324[[#This Row],[Site Name]]</f>
        <v>BDG-Bridge Road</v>
      </c>
      <c r="E591" s="93">
        <v>2558150</v>
      </c>
      <c r="F591" t="s">
        <v>452</v>
      </c>
      <c r="G591" s="109">
        <v>45454</v>
      </c>
      <c r="H591" s="109">
        <v>45394</v>
      </c>
      <c r="I591" s="93">
        <v>671.55</v>
      </c>
      <c r="J591" s="93">
        <v>24.77</v>
      </c>
      <c r="K591" s="93">
        <v>12.93</v>
      </c>
      <c r="L591" s="93">
        <v>1.21</v>
      </c>
      <c r="N591" s="273">
        <f>INDEX(Table12[],MATCH(Table1324[[#This Row],[Site ID]],Table12[[#Data],[Site ID]],0),MATCH(Table11[[#Headers],[Area]],Table12[#Headers],0))</f>
        <v>2</v>
      </c>
    </row>
    <row r="592" spans="2:14" ht="14.5" x14ac:dyDescent="0.35">
      <c r="B592" t="str">
        <f>INDEX(Table12[Site Name],MATCH('2024'!C592,Table12[Site ID],0),1)</f>
        <v>Bridge Road 2</v>
      </c>
      <c r="C592" s="135" t="s">
        <v>38</v>
      </c>
      <c r="D592" t="str">
        <f>Table1324[[#This Row],[Site ID]]&amp;"-"&amp;Table1324[[#This Row],[Site Name]]</f>
        <v>BDG2-Bridge Road 2</v>
      </c>
      <c r="E592" s="93">
        <v>2558151</v>
      </c>
      <c r="F592" t="s">
        <v>452</v>
      </c>
      <c r="G592" s="109">
        <v>45454</v>
      </c>
      <c r="H592" s="109">
        <v>45394</v>
      </c>
      <c r="I592" s="93">
        <v>671.53</v>
      </c>
      <c r="J592" s="93">
        <v>36.1</v>
      </c>
      <c r="K592" s="93">
        <v>18.84</v>
      </c>
      <c r="L592" s="93">
        <v>1.76</v>
      </c>
      <c r="N592" s="273">
        <f>INDEX(Table12[],MATCH(Table1324[[#This Row],[Site ID]],Table12[[#Data],[Site ID]],0),MATCH(Table11[[#Headers],[Area]],Table12[#Headers],0))</f>
        <v>2</v>
      </c>
    </row>
    <row r="593" spans="2:14" ht="14.5" x14ac:dyDescent="0.35">
      <c r="B593" t="str">
        <f>INDEX(Table12[Site Name],MATCH('2024'!C593,Table12[Site ID],0),1)</f>
        <v>Oakhill 2 (Bridge)</v>
      </c>
      <c r="C593" s="135" t="s">
        <v>54</v>
      </c>
      <c r="D593" t="str">
        <f>Table1324[[#This Row],[Site ID]]&amp;"-"&amp;Table1324[[#This Row],[Site Name]]</f>
        <v>OH2-Oakhill 2 (Bridge)</v>
      </c>
      <c r="E593" s="93">
        <v>2558152</v>
      </c>
      <c r="F593" t="s">
        <v>452</v>
      </c>
      <c r="G593" s="109">
        <v>45454</v>
      </c>
      <c r="H593" s="109">
        <v>45394</v>
      </c>
      <c r="I593" s="93">
        <v>671.58</v>
      </c>
      <c r="J593" s="93">
        <v>44.19</v>
      </c>
      <c r="K593" s="93">
        <v>23.06</v>
      </c>
      <c r="L593" s="93">
        <v>2.16</v>
      </c>
      <c r="N593" s="273">
        <f>INDEX(Table12[],MATCH(Table1324[[#This Row],[Site ID]],Table12[[#Data],[Site ID]],0),MATCH(Table11[[#Headers],[Area]],Table12[#Headers],0))</f>
        <v>2</v>
      </c>
    </row>
    <row r="594" spans="2:14" ht="14.5" x14ac:dyDescent="0.35">
      <c r="B594" t="str">
        <f>INDEX(Table12[Site Name],MATCH('2024'!C594,Table12[Site ID],0),1)</f>
        <v>Oakhill (Prov)</v>
      </c>
      <c r="C594" s="135" t="s">
        <v>58</v>
      </c>
      <c r="D594" t="str">
        <f>Table1324[[#This Row],[Site ID]]&amp;"-"&amp;Table1324[[#This Row],[Site Name]]</f>
        <v>OH-Oakhill (Prov)</v>
      </c>
      <c r="E594" s="93">
        <v>2558153</v>
      </c>
      <c r="F594" t="s">
        <v>452</v>
      </c>
      <c r="G594" s="109">
        <v>45454</v>
      </c>
      <c r="H594" s="109">
        <v>45394</v>
      </c>
      <c r="I594" s="93">
        <v>671.67</v>
      </c>
      <c r="J594" s="93">
        <v>33.86</v>
      </c>
      <c r="K594" s="93">
        <v>17.670000000000002</v>
      </c>
      <c r="L594" s="93">
        <v>1.65</v>
      </c>
      <c r="N594" s="273">
        <f>INDEX(Table12[],MATCH(Table1324[[#This Row],[Site ID]],Table12[[#Data],[Site ID]],0),MATCH(Table11[[#Headers],[Area]],Table12[#Headers],0))</f>
        <v>2</v>
      </c>
    </row>
    <row r="595" spans="2:14" ht="14.5" x14ac:dyDescent="0.35">
      <c r="B595" t="str">
        <f>INDEX(Table12[Site Name],MATCH('2024'!C595,Table12[Site ID],0),1)</f>
        <v>Providence Hill 2</v>
      </c>
      <c r="C595" s="135" t="s">
        <v>62</v>
      </c>
      <c r="D595" t="str">
        <f>Table1324[[#This Row],[Site ID]]&amp;"-"&amp;Table1324[[#This Row],[Site Name]]</f>
        <v>PH2-Providence Hill 2</v>
      </c>
      <c r="E595" s="93">
        <v>2558154</v>
      </c>
      <c r="F595" t="s">
        <v>452</v>
      </c>
      <c r="G595" s="109">
        <v>45454</v>
      </c>
      <c r="H595" s="109">
        <v>45394</v>
      </c>
      <c r="I595" s="93">
        <v>671.28</v>
      </c>
      <c r="J595" s="93">
        <v>36.159999999999997</v>
      </c>
      <c r="K595" s="93">
        <v>18.87</v>
      </c>
      <c r="L595" s="93">
        <v>1.76</v>
      </c>
      <c r="N595" s="273">
        <f>INDEX(Table12[],MATCH(Table1324[[#This Row],[Site ID]],Table12[[#Data],[Site ID]],0),MATCH(Table11[[#Headers],[Area]],Table12[#Headers],0))</f>
        <v>2</v>
      </c>
    </row>
    <row r="596" spans="2:14" ht="14.5" x14ac:dyDescent="0.35">
      <c r="B596" t="str">
        <f>INDEX(Table12[Site Name],MATCH('2024'!C596,Table12[Site ID],0),1)</f>
        <v>Providence Hill 1</v>
      </c>
      <c r="C596" s="135" t="s">
        <v>66</v>
      </c>
      <c r="D596" t="str">
        <f>Table1324[[#This Row],[Site ID]]&amp;"-"&amp;Table1324[[#This Row],[Site Name]]</f>
        <v>PH1-Providence Hill 1</v>
      </c>
      <c r="E596" s="93">
        <v>2558155</v>
      </c>
      <c r="F596" t="s">
        <v>452</v>
      </c>
      <c r="G596" s="109">
        <v>45454</v>
      </c>
      <c r="H596" s="109">
        <v>45394</v>
      </c>
      <c r="I596" s="93">
        <v>671.3</v>
      </c>
      <c r="J596" s="93">
        <v>29.88</v>
      </c>
      <c r="K596" s="93">
        <v>15.6</v>
      </c>
      <c r="L596" s="93">
        <v>1.46</v>
      </c>
      <c r="N596" s="273">
        <f>INDEX(Table12[],MATCH(Table1324[[#This Row],[Site ID]],Table12[[#Data],[Site ID]],0),MATCH(Table11[[#Headers],[Area]],Table12[#Headers],0))</f>
        <v>2</v>
      </c>
    </row>
    <row r="597" spans="2:14" ht="14.5" x14ac:dyDescent="0.35">
      <c r="B597" t="str">
        <f>INDEX(Table12[Site Name],MATCH('2024'!C597,Table12[Site ID],0),1)</f>
        <v>Providence Hill 3</v>
      </c>
      <c r="C597" s="135" t="s">
        <v>70</v>
      </c>
      <c r="D597" t="str">
        <f>Table1324[[#This Row],[Site ID]]&amp;"-"&amp;Table1324[[#This Row],[Site Name]]</f>
        <v>PH3-Providence Hill 3</v>
      </c>
      <c r="E597" s="93">
        <v>2558156</v>
      </c>
      <c r="F597" t="s">
        <v>452</v>
      </c>
      <c r="G597" s="109">
        <v>45454</v>
      </c>
      <c r="H597" s="109">
        <v>45394</v>
      </c>
      <c r="I597" s="93">
        <v>671.3</v>
      </c>
      <c r="J597" s="93">
        <v>29.66</v>
      </c>
      <c r="K597" s="93">
        <v>15.48</v>
      </c>
      <c r="L597" s="93">
        <v>1.45</v>
      </c>
      <c r="N597" s="273">
        <f>INDEX(Table12[],MATCH(Table1324[[#This Row],[Site ID]],Table12[[#Data],[Site ID]],0),MATCH(Table11[[#Headers],[Area]],Table12[#Headers],0))</f>
        <v>2</v>
      </c>
    </row>
    <row r="598" spans="2:14" ht="14.5" x14ac:dyDescent="0.35">
      <c r="B598" t="str">
        <f>INDEX(Table12[Site Name],MATCH('2024'!C598,Table12[Site ID],0),1)</f>
        <v>Hamble Lane 2 (Tesco)</v>
      </c>
      <c r="C598" s="135" t="s">
        <v>74</v>
      </c>
      <c r="D598" t="str">
        <f>Table1324[[#This Row],[Site ID]]&amp;"-"&amp;Table1324[[#This Row],[Site Name]]</f>
        <v>HL2-Hamble Lane 2 (Tesco)</v>
      </c>
      <c r="E598" s="93">
        <v>2558157</v>
      </c>
      <c r="F598" t="s">
        <v>452</v>
      </c>
      <c r="G598" s="109">
        <v>45454</v>
      </c>
      <c r="H598" s="109">
        <v>45394</v>
      </c>
      <c r="I598" s="93">
        <v>671.43</v>
      </c>
      <c r="J598" s="93">
        <v>38.159999999999997</v>
      </c>
      <c r="K598" s="93">
        <v>19.91</v>
      </c>
      <c r="L598" s="93">
        <v>1.86</v>
      </c>
      <c r="M598" s="308" t="s">
        <v>1471</v>
      </c>
      <c r="N598" s="273">
        <f>INDEX(Table12[],MATCH(Table1324[[#This Row],[Site ID]],Table12[[#Data],[Site ID]],0),MATCH(Table11[[#Headers],[Area]],Table12[#Headers],0))</f>
        <v>2</v>
      </c>
    </row>
    <row r="599" spans="2:14" ht="14.5" x14ac:dyDescent="0.35">
      <c r="B599" t="str">
        <f>INDEX(Table12[Site Name],MATCH('2024'!C599,Table12[Site ID],0),1)</f>
        <v>Hamble Lane (Woodlands)</v>
      </c>
      <c r="C599" s="135" t="s">
        <v>78</v>
      </c>
      <c r="D599" t="str">
        <f>Table1324[[#This Row],[Site ID]]&amp;"-"&amp;Table1324[[#This Row],[Site Name]]</f>
        <v>HL-Hamble Lane (Woodlands)</v>
      </c>
      <c r="E599" s="93">
        <v>2558158</v>
      </c>
      <c r="F599" t="s">
        <v>452</v>
      </c>
      <c r="G599" s="109">
        <v>45454</v>
      </c>
      <c r="H599" s="109">
        <v>45394</v>
      </c>
      <c r="I599" s="93">
        <v>671.43</v>
      </c>
      <c r="J599" s="93">
        <v>28.69</v>
      </c>
      <c r="K599" s="93">
        <v>14.97</v>
      </c>
      <c r="L599" s="93">
        <v>1.4</v>
      </c>
      <c r="N599" s="273">
        <f>INDEX(Table12[],MATCH(Table1324[[#This Row],[Site ID]],Table12[[#Data],[Site ID]],0),MATCH(Table11[[#Headers],[Area]],Table12[#Headers],0))</f>
        <v>2</v>
      </c>
    </row>
    <row r="600" spans="2:14" ht="14.5" x14ac:dyDescent="0.35">
      <c r="B600" t="str">
        <f>INDEX(Table12[Site Name],MATCH('2024'!C600,Table12[Site ID],0),1)</f>
        <v>Hamble Corner Fruit Farm</v>
      </c>
      <c r="C600" s="135" t="s">
        <v>82</v>
      </c>
      <c r="D600" t="str">
        <f>Table1324[[#This Row],[Site ID]]&amp;"-"&amp;Table1324[[#This Row],[Site Name]]</f>
        <v>HCF-Hamble Corner Fruit Farm</v>
      </c>
      <c r="E600" s="93">
        <v>2558159</v>
      </c>
      <c r="F600" t="s">
        <v>452</v>
      </c>
      <c r="G600" s="109">
        <v>45454</v>
      </c>
      <c r="H600" s="109">
        <v>45394</v>
      </c>
      <c r="I600" s="93">
        <v>671.43</v>
      </c>
      <c r="J600" s="93">
        <v>26.66</v>
      </c>
      <c r="K600" s="93">
        <v>13.91</v>
      </c>
      <c r="L600" s="93">
        <v>1.3</v>
      </c>
      <c r="N600" s="273">
        <f>INDEX(Table12[],MATCH(Table1324[[#This Row],[Site ID]],Table12[[#Data],[Site ID]],0),MATCH(Table11[[#Headers],[Area]],Table12[#Headers],0))</f>
        <v>2</v>
      </c>
    </row>
    <row r="601" spans="2:14" ht="14.5" x14ac:dyDescent="0.35">
      <c r="B601" t="str">
        <f>INDEX(Table12[Site Name],MATCH('2024'!C601,Table12[Site ID],0),1)</f>
        <v>Hamble Lane 4</v>
      </c>
      <c r="C601" s="135" t="s">
        <v>86</v>
      </c>
      <c r="D601" t="str">
        <f>Table1324[[#This Row],[Site ID]]&amp;"-"&amp;Table1324[[#This Row],[Site Name]]</f>
        <v>HL4-Hamble Lane 4</v>
      </c>
      <c r="E601" s="93">
        <v>2558160</v>
      </c>
      <c r="F601" t="s">
        <v>452</v>
      </c>
      <c r="G601" s="109">
        <v>45454</v>
      </c>
      <c r="H601" s="109">
        <v>45394</v>
      </c>
      <c r="I601" s="93">
        <v>671.42</v>
      </c>
      <c r="J601" s="93">
        <v>23.28</v>
      </c>
      <c r="K601" s="93">
        <v>12.15</v>
      </c>
      <c r="L601" s="93">
        <v>1.1399999999999999</v>
      </c>
      <c r="N601" s="273">
        <f>INDEX(Table12[],MATCH(Table1324[[#This Row],[Site ID]],Table12[[#Data],[Site ID]],0),MATCH(Table11[[#Headers],[Area]],Table12[#Headers],0))</f>
        <v>2</v>
      </c>
    </row>
    <row r="602" spans="2:14" ht="14.5" x14ac:dyDescent="0.35">
      <c r="B602" t="str">
        <f>INDEX(Table12[Site Name],MATCH('2024'!C602,Table12[Site ID],0),1)</f>
        <v>Hamble Primary School</v>
      </c>
      <c r="C602" s="135" t="s">
        <v>90</v>
      </c>
      <c r="D602" t="str">
        <f>Table1324[[#This Row],[Site ID]]&amp;"-"&amp;Table1324[[#This Row],[Site Name]]</f>
        <v>HPS-Hamble Primary School</v>
      </c>
      <c r="E602" s="93">
        <v>2558161</v>
      </c>
      <c r="F602" t="s">
        <v>452</v>
      </c>
      <c r="G602" s="109">
        <v>45454</v>
      </c>
      <c r="H602" s="109">
        <v>45394</v>
      </c>
      <c r="I602" s="93">
        <v>671.42</v>
      </c>
      <c r="J602" s="93">
        <v>21.76</v>
      </c>
      <c r="K602" s="93">
        <v>11.36</v>
      </c>
      <c r="L602" s="93">
        <v>1.06</v>
      </c>
      <c r="M602" t="s">
        <v>1471</v>
      </c>
      <c r="N602" s="273">
        <f>INDEX(Table12[],MATCH(Table1324[[#This Row],[Site ID]],Table12[[#Data],[Site ID]],0),MATCH(Table11[[#Headers],[Area]],Table12[#Headers],0))</f>
        <v>2</v>
      </c>
    </row>
    <row r="603" spans="2:14" ht="14.5" x14ac:dyDescent="0.35">
      <c r="B603" t="str">
        <f>INDEX(Table12[Site Name],MATCH('2024'!C603,Table12[Site ID],0),1)</f>
        <v>Hound Parish Office</v>
      </c>
      <c r="C603" s="135" t="s">
        <v>93</v>
      </c>
      <c r="D603" t="str">
        <f>Table1324[[#This Row],[Site ID]]&amp;"-"&amp;Table1324[[#This Row],[Site Name]]</f>
        <v>HPO-Hound Parish Office</v>
      </c>
      <c r="E603" s="93">
        <v>2558162</v>
      </c>
      <c r="F603" t="s">
        <v>452</v>
      </c>
      <c r="G603" s="109">
        <v>45454</v>
      </c>
      <c r="H603" s="109">
        <v>45394</v>
      </c>
      <c r="I603" s="93">
        <v>671.45</v>
      </c>
      <c r="J603" s="93">
        <v>19.41</v>
      </c>
      <c r="K603" s="93">
        <v>10.130000000000001</v>
      </c>
      <c r="L603" s="93">
        <v>0.95</v>
      </c>
      <c r="N603" s="273">
        <f>INDEX(Table12[],MATCH(Table1324[[#This Row],[Site ID]],Table12[[#Data],[Site ID]],0),MATCH(Table11[[#Headers],[Area]],Table12[#Headers],0))</f>
        <v>2</v>
      </c>
    </row>
    <row r="604" spans="2:14" ht="14.5" x14ac:dyDescent="0.35">
      <c r="B604" t="str">
        <f>INDEX(Table12[Site Name],MATCH('2024'!C604,Table12[Site ID],0),1)</f>
        <v>Swaythling road</v>
      </c>
      <c r="C604" s="135" t="s">
        <v>97</v>
      </c>
      <c r="D604" t="str">
        <f>Table1324[[#This Row],[Site ID]]&amp;"-"&amp;Table1324[[#This Row],[Site Name]]</f>
        <v>SWA-Swaythling road</v>
      </c>
      <c r="E604" s="93">
        <v>2558163</v>
      </c>
      <c r="F604" t="s">
        <v>452</v>
      </c>
      <c r="G604" s="109">
        <v>45454</v>
      </c>
      <c r="H604" s="109">
        <v>45394</v>
      </c>
      <c r="I604" s="93">
        <v>671.5</v>
      </c>
      <c r="J604" s="93">
        <v>24.9</v>
      </c>
      <c r="K604" s="93">
        <v>12.99</v>
      </c>
      <c r="L604" s="93">
        <v>1.22</v>
      </c>
      <c r="N604" s="273">
        <f>INDEX(Table12[],MATCH(Table1324[[#This Row],[Site ID]],Table12[[#Data],[Site ID]],0),MATCH(Table11[[#Headers],[Area]],Table12[#Headers],0))</f>
        <v>3</v>
      </c>
    </row>
    <row r="605" spans="2:14" ht="14.5" x14ac:dyDescent="0.35">
      <c r="B605" t="str">
        <f>INDEX(Table12[Site Name],MATCH('2024'!C605,Table12[Site ID],0),1)</f>
        <v>Allington Lane</v>
      </c>
      <c r="C605" s="135" t="s">
        <v>26</v>
      </c>
      <c r="D605" t="str">
        <f>Table1324[[#This Row],[Site ID]]&amp;"-"&amp;Table1324[[#This Row],[Site Name]]</f>
        <v>AL-Allington Lane</v>
      </c>
      <c r="E605" s="93">
        <v>2558164</v>
      </c>
      <c r="F605" t="s">
        <v>452</v>
      </c>
      <c r="G605" s="109">
        <v>45454</v>
      </c>
      <c r="H605" s="109">
        <v>45394</v>
      </c>
      <c r="I605" s="93">
        <v>671.48</v>
      </c>
      <c r="J605" s="93">
        <v>21.95</v>
      </c>
      <c r="K605" s="93">
        <v>11.45</v>
      </c>
      <c r="L605" s="93">
        <v>1.07</v>
      </c>
      <c r="M605" s="308" t="s">
        <v>1471</v>
      </c>
      <c r="N605" s="273">
        <f>INDEX(Table12[],MATCH(Table1324[[#This Row],[Site ID]],Table12[[#Data],[Site ID]],0),MATCH(Table11[[#Headers],[Area]],Table12[#Headers],0))</f>
        <v>3</v>
      </c>
    </row>
    <row r="606" spans="2:14" ht="14.5" x14ac:dyDescent="0.35">
      <c r="B606" t="str">
        <f>INDEX(Table12[Site Name],MATCH('2024'!C606,Table12[Site ID],0),1)</f>
        <v>Jukes Walk</v>
      </c>
      <c r="C606" s="135" t="s">
        <v>102</v>
      </c>
      <c r="D606" t="str">
        <f>Table1324[[#This Row],[Site ID]]&amp;"-"&amp;Table1324[[#This Row],[Site Name]]</f>
        <v>JW-Jukes Walk</v>
      </c>
      <c r="E606" s="93">
        <v>2558165</v>
      </c>
      <c r="F606" t="s">
        <v>452</v>
      </c>
      <c r="G606" s="109">
        <v>45454</v>
      </c>
      <c r="H606" s="109">
        <v>45394</v>
      </c>
      <c r="I606" s="93">
        <v>671.3</v>
      </c>
      <c r="J606" s="93">
        <v>24.19</v>
      </c>
      <c r="K606" s="93">
        <v>12.62</v>
      </c>
      <c r="L606" s="93">
        <v>1.18</v>
      </c>
      <c r="N606" s="273">
        <f>INDEX(Table12[],MATCH(Table1324[[#This Row],[Site ID]],Table12[[#Data],[Site ID]],0),MATCH(Table11[[#Headers],[Area]],Table12[#Headers],0))</f>
        <v>3</v>
      </c>
    </row>
    <row r="607" spans="2:14" ht="14.5" x14ac:dyDescent="0.35">
      <c r="B607" t="str">
        <f>INDEX(Table12[Site Name],MATCH('2024'!C607,Table12[Site ID],0),1)</f>
        <v>Wyvern School</v>
      </c>
      <c r="C607" s="135" t="s">
        <v>107</v>
      </c>
      <c r="D607" t="str">
        <f>Table1324[[#This Row],[Site ID]]&amp;"-"&amp;Table1324[[#This Row],[Site Name]]</f>
        <v>WYV-Wyvern School</v>
      </c>
      <c r="E607" s="93">
        <v>2558167</v>
      </c>
      <c r="F607" t="s">
        <v>452</v>
      </c>
      <c r="G607" s="109">
        <v>45454</v>
      </c>
      <c r="H607" s="109">
        <v>45394</v>
      </c>
      <c r="I607" s="93">
        <v>671.27</v>
      </c>
      <c r="J607" s="93">
        <v>30.5</v>
      </c>
      <c r="K607" s="93">
        <v>15.92</v>
      </c>
      <c r="L607" s="93">
        <v>1.49</v>
      </c>
      <c r="M607" s="308" t="s">
        <v>1471</v>
      </c>
      <c r="N607" s="273">
        <f>INDEX(Table12[],MATCH(Table1324[[#This Row],[Site ID]],Table12[[#Data],[Site ID]],0),MATCH(Table11[[#Headers],[Area]],Table12[#Headers],0))</f>
        <v>4</v>
      </c>
    </row>
    <row r="608" spans="2:14" ht="14.5" x14ac:dyDescent="0.35">
      <c r="B608" t="str">
        <f>INDEX(Table12[Site Name],MATCH('2024'!C608,Table12[Site ID],0),1)</f>
        <v>Fair Oak Road/Sandy Lane</v>
      </c>
      <c r="C608" s="135" t="s">
        <v>84</v>
      </c>
      <c r="D608" t="str">
        <f>Table1324[[#This Row],[Site ID]]&amp;"-"&amp;Table1324[[#This Row],[Site Name]]</f>
        <v>FORSL-Fair Oak Road/Sandy Lane</v>
      </c>
      <c r="E608" s="93">
        <v>2558168</v>
      </c>
      <c r="F608" t="s">
        <v>452</v>
      </c>
      <c r="G608" s="109">
        <v>45454</v>
      </c>
      <c r="H608" s="109">
        <v>45394</v>
      </c>
      <c r="I608" s="93">
        <v>671.25</v>
      </c>
      <c r="J608" s="93">
        <v>26.85</v>
      </c>
      <c r="K608" s="93">
        <v>14.01</v>
      </c>
      <c r="L608" s="93">
        <v>1.31</v>
      </c>
      <c r="N608" s="273">
        <f>INDEX(Table12[],MATCH(Table1324[[#This Row],[Site ID]],Table12[[#Data],[Site ID]],0),MATCH(Table11[[#Headers],[Area]],Table12[#Headers],0))</f>
        <v>4</v>
      </c>
    </row>
    <row r="609" spans="2:14" ht="14.5" x14ac:dyDescent="0.35">
      <c r="B609" t="str">
        <f>INDEX(Table12[Site Name],MATCH('2024'!C609,Table12[Site ID],0),1)</f>
        <v>Fair Oak Road</v>
      </c>
      <c r="C609" s="135" t="s">
        <v>80</v>
      </c>
      <c r="D609" t="str">
        <f>Table1324[[#This Row],[Site ID]]&amp;"-"&amp;Table1324[[#This Row],[Site Name]]</f>
        <v>FOR-Fair Oak Road</v>
      </c>
      <c r="E609" s="93">
        <v>2558169</v>
      </c>
      <c r="F609" t="s">
        <v>452</v>
      </c>
      <c r="G609" s="109">
        <v>45454</v>
      </c>
      <c r="H609" s="109">
        <v>45394</v>
      </c>
      <c r="I609" s="93">
        <v>671.25</v>
      </c>
      <c r="J609" s="93">
        <v>19.78</v>
      </c>
      <c r="K609" s="93">
        <v>10.32</v>
      </c>
      <c r="L609" s="93">
        <v>0.97</v>
      </c>
      <c r="N609" s="273">
        <f>INDEX(Table12[],MATCH(Table1324[[#This Row],[Site ID]],Table12[[#Data],[Site ID]],0),MATCH(Table11[[#Headers],[Area]],Table12[#Headers],0))</f>
        <v>4</v>
      </c>
    </row>
    <row r="610" spans="2:14" ht="14.5" x14ac:dyDescent="0.35">
      <c r="B610" t="str">
        <f>INDEX(Table12[Site Name],MATCH('2024'!C610,Table12[Site ID],0),1)</f>
        <v>Bishopstoke Road</v>
      </c>
      <c r="C610" s="135" t="s">
        <v>49</v>
      </c>
      <c r="D610" t="str">
        <f>Table1324[[#This Row],[Site ID]]&amp;"-"&amp;Table1324[[#This Row],[Site Name]]</f>
        <v>BR-Bishopstoke Road</v>
      </c>
      <c r="E610" s="93">
        <v>2558170</v>
      </c>
      <c r="F610" t="s">
        <v>452</v>
      </c>
      <c r="G610" s="109">
        <v>45454</v>
      </c>
      <c r="H610" s="109">
        <v>45394</v>
      </c>
      <c r="I610" s="93">
        <v>671.23</v>
      </c>
      <c r="J610" s="93">
        <v>30.32</v>
      </c>
      <c r="K610" s="93">
        <v>15.82</v>
      </c>
      <c r="L610" s="93">
        <v>1.48</v>
      </c>
      <c r="N610" s="273">
        <f>INDEX(Table12[],MATCH(Table1324[[#This Row],[Site ID]],Table12[[#Data],[Site ID]],0),MATCH(Table11[[#Headers],[Area]],Table12[#Headers],0))</f>
        <v>5</v>
      </c>
    </row>
    <row r="611" spans="2:14" ht="14.5" x14ac:dyDescent="0.35">
      <c r="B611" t="str">
        <f>INDEX(Table12[Site Name],MATCH('2024'!C611,Table12[Site ID],0),1)</f>
        <v>Bishopstoke Road 2</v>
      </c>
      <c r="C611" s="135" t="s">
        <v>52</v>
      </c>
      <c r="D611" t="str">
        <f>Table1324[[#This Row],[Site ID]]&amp;"-"&amp;Table1324[[#This Row],[Site Name]]</f>
        <v>BR2-Bishopstoke Road 2</v>
      </c>
      <c r="E611" s="93">
        <v>2558171</v>
      </c>
      <c r="F611" t="s">
        <v>452</v>
      </c>
      <c r="G611" s="109">
        <v>45454</v>
      </c>
      <c r="H611" s="109">
        <v>45394</v>
      </c>
      <c r="I611" s="93">
        <v>671.13</v>
      </c>
      <c r="J611" s="93">
        <v>31.55</v>
      </c>
      <c r="K611" s="93">
        <v>16.47</v>
      </c>
      <c r="L611" s="93">
        <v>1.54</v>
      </c>
      <c r="N611" s="273">
        <f>INDEX(Table12[],MATCH(Table1324[[#This Row],[Site ID]],Table12[[#Data],[Site ID]],0),MATCH(Table11[[#Headers],[Area]],Table12[#Headers],0))</f>
        <v>5</v>
      </c>
    </row>
    <row r="612" spans="2:14" ht="14.5" x14ac:dyDescent="0.35">
      <c r="B612" t="str">
        <f>INDEX(Table12[Site Name],MATCH('2024'!C612,Table12[Site ID],0),1)</f>
        <v>Twyford Road</v>
      </c>
      <c r="C612" s="135" t="s">
        <v>118</v>
      </c>
      <c r="D612" t="str">
        <f>Table1324[[#This Row],[Site ID]]&amp;"-"&amp;Table1324[[#This Row],[Site Name]]</f>
        <v>TWY-Twyford Road</v>
      </c>
      <c r="E612" s="93">
        <v>2558172</v>
      </c>
      <c r="F612" t="s">
        <v>452</v>
      </c>
      <c r="G612" s="109">
        <v>45454</v>
      </c>
      <c r="H612" s="109">
        <v>45394</v>
      </c>
      <c r="I612" s="93">
        <v>671.13</v>
      </c>
      <c r="J612" s="93">
        <v>28.8</v>
      </c>
      <c r="K612" s="93">
        <v>15.03</v>
      </c>
      <c r="L612" s="93">
        <v>1.41</v>
      </c>
      <c r="N612" s="273">
        <f>INDEX(Table12[],MATCH(Table1324[[#This Row],[Site ID]],Table12[[#Data],[Site ID]],0),MATCH(Table11[[#Headers],[Area]],Table12[#Headers],0))</f>
        <v>5</v>
      </c>
    </row>
    <row r="613" spans="2:14" ht="14.5" x14ac:dyDescent="0.35">
      <c r="B613" t="str">
        <f>INDEX(Table12[Site Name],MATCH('2024'!C613,Table12[Site ID],0),1)</f>
        <v>Mill Street</v>
      </c>
      <c r="C613" s="135" t="s">
        <v>122</v>
      </c>
      <c r="D613" t="str">
        <f>Table1324[[#This Row],[Site ID]]&amp;"-"&amp;Table1324[[#This Row],[Site Name]]</f>
        <v>MS-Mill Street</v>
      </c>
      <c r="E613" s="93">
        <v>2558173</v>
      </c>
      <c r="F613" t="s">
        <v>452</v>
      </c>
      <c r="G613" s="109">
        <v>45454</v>
      </c>
      <c r="H613" s="109">
        <v>45394</v>
      </c>
      <c r="I613" s="93">
        <v>671.13</v>
      </c>
      <c r="J613" s="93">
        <v>32.47</v>
      </c>
      <c r="K613" s="93">
        <v>16.95</v>
      </c>
      <c r="L613" s="93">
        <v>1.58</v>
      </c>
      <c r="N613" s="273">
        <f>INDEX(Table12[],MATCH(Table1324[[#This Row],[Site ID]],Table12[[#Data],[Site ID]],0),MATCH(Table11[[#Headers],[Area]],Table12[#Headers],0))</f>
        <v>5</v>
      </c>
    </row>
    <row r="614" spans="2:14" ht="14.5" x14ac:dyDescent="0.35">
      <c r="B614" t="str">
        <f>INDEX(Table12[Site Name],MATCH('2024'!C614,Table12[Site ID],0),1)</f>
        <v>Campbell Road 4</v>
      </c>
      <c r="C614" s="135" t="s">
        <v>72</v>
      </c>
      <c r="D614" t="str">
        <f>Table1324[[#This Row],[Site ID]]&amp;"-"&amp;Table1324[[#This Row],[Site Name]]</f>
        <v>CR4-Campbell Road 4</v>
      </c>
      <c r="E614" s="93">
        <v>2558174</v>
      </c>
      <c r="F614" t="s">
        <v>452</v>
      </c>
      <c r="G614" s="109">
        <v>45454</v>
      </c>
      <c r="H614" s="109">
        <v>45394</v>
      </c>
      <c r="I614" s="93">
        <v>671.1</v>
      </c>
      <c r="J614" s="93">
        <v>20.97</v>
      </c>
      <c r="K614" s="93">
        <v>10.95</v>
      </c>
      <c r="L614" s="93">
        <v>1.02</v>
      </c>
      <c r="N614" s="273">
        <f>INDEX(Table12[],MATCH(Table1324[[#This Row],[Site ID]],Table12[[#Data],[Site ID]],0),MATCH(Table11[[#Headers],[Area]],Table12[#Headers],0))</f>
        <v>5</v>
      </c>
    </row>
    <row r="615" spans="2:14" ht="14.5" x14ac:dyDescent="0.35">
      <c r="B615" t="str">
        <f>INDEX(Table12[Site Name],MATCH('2024'!C615,Table12[Site ID],0),1)</f>
        <v>Campbell Road 3</v>
      </c>
      <c r="C615" s="135" t="s">
        <v>68</v>
      </c>
      <c r="D615" t="str">
        <f>Table1324[[#This Row],[Site ID]]&amp;"-"&amp;Table1324[[#This Row],[Site Name]]</f>
        <v>CR3-Campbell Road 3</v>
      </c>
      <c r="E615" s="93">
        <v>2558175</v>
      </c>
      <c r="F615" t="s">
        <v>452</v>
      </c>
      <c r="G615" s="109">
        <v>45454</v>
      </c>
      <c r="H615" s="109">
        <v>45394</v>
      </c>
      <c r="I615" s="93">
        <v>671.1</v>
      </c>
      <c r="J615" s="93">
        <v>16.649999999999999</v>
      </c>
      <c r="K615" s="93">
        <v>8.69</v>
      </c>
      <c r="L615" s="93">
        <v>0.81</v>
      </c>
      <c r="N615" s="273">
        <f>INDEX(Table12[],MATCH(Table1324[[#This Row],[Site ID]],Table12[[#Data],[Site ID]],0),MATCH(Table11[[#Headers],[Area]],Table12[#Headers],0))</f>
        <v>5</v>
      </c>
    </row>
    <row r="616" spans="2:14" ht="14.5" x14ac:dyDescent="0.35">
      <c r="B616" t="str">
        <f>INDEX(Table12[Site Name],MATCH('2024'!C616,Table12[Site ID],0),1)</f>
        <v>Campbell Road</v>
      </c>
      <c r="C616" s="135" t="s">
        <v>64</v>
      </c>
      <c r="D616" t="str">
        <f>Table1324[[#This Row],[Site ID]]&amp;"-"&amp;Table1324[[#This Row],[Site Name]]</f>
        <v>CR-Campbell Road</v>
      </c>
      <c r="E616" s="93">
        <v>2558176</v>
      </c>
      <c r="F616" t="s">
        <v>452</v>
      </c>
      <c r="G616" s="109">
        <v>45454</v>
      </c>
      <c r="H616" s="109">
        <v>45394</v>
      </c>
      <c r="I616" s="93">
        <v>671.05</v>
      </c>
      <c r="J616" s="93">
        <v>27.54</v>
      </c>
      <c r="K616" s="93">
        <v>14.37</v>
      </c>
      <c r="L616" s="93">
        <v>1.34</v>
      </c>
      <c r="M616" s="308" t="s">
        <v>1471</v>
      </c>
      <c r="N616" s="273">
        <f>INDEX(Table12[],MATCH(Table1324[[#This Row],[Site ID]],Table12[[#Data],[Site ID]],0),MATCH(Table11[[#Headers],[Area]],Table12[#Headers],0))</f>
        <v>5</v>
      </c>
    </row>
    <row r="617" spans="2:14" ht="14.5" x14ac:dyDescent="0.35">
      <c r="B617" t="str">
        <f>INDEX(Table12[Site Name],MATCH('2024'!C617,Table12[Site ID],0),1)</f>
        <v>Southampton Road Analyser (A)</v>
      </c>
      <c r="C617" s="135" t="s">
        <v>135</v>
      </c>
      <c r="D617" t="str">
        <f>Table1324[[#This Row],[Site ID]]&amp;"-"&amp;Table1324[[#This Row],[Site Name]]</f>
        <v>SRAN(A)-Southampton Road Analyser (A)</v>
      </c>
      <c r="E617" s="93">
        <v>2558177</v>
      </c>
      <c r="F617" t="s">
        <v>452</v>
      </c>
      <c r="G617" s="109">
        <v>45454</v>
      </c>
      <c r="H617" s="109">
        <v>45394</v>
      </c>
      <c r="I617" s="93">
        <v>671.1</v>
      </c>
      <c r="J617" s="93">
        <v>34.18</v>
      </c>
      <c r="K617" s="93">
        <v>17.84</v>
      </c>
      <c r="L617" s="93">
        <v>1.67</v>
      </c>
      <c r="N617" s="273">
        <f>INDEX(Table12[],MATCH(Table1324[[#This Row],[Site ID]],Table12[[#Data],[Site ID]],0),MATCH(Table11[[#Headers],[Area]],Table12[#Headers],0))</f>
        <v>5</v>
      </c>
    </row>
    <row r="618" spans="2:14" ht="14.5" x14ac:dyDescent="0.35">
      <c r="B618" t="str">
        <f>INDEX(Table12[Site Name],MATCH('2024'!C618,Table12[Site ID],0),1)</f>
        <v>Southampton Road Analyser (B)</v>
      </c>
      <c r="C618" s="135" t="s">
        <v>138</v>
      </c>
      <c r="D618" t="str">
        <f>Table1324[[#This Row],[Site ID]]&amp;"-"&amp;Table1324[[#This Row],[Site Name]]</f>
        <v>SRAN(B)-Southampton Road Analyser (B)</v>
      </c>
      <c r="E618" s="93">
        <v>2558178</v>
      </c>
      <c r="F618" t="s">
        <v>452</v>
      </c>
      <c r="G618" s="109">
        <v>45454</v>
      </c>
      <c r="H618" s="109">
        <v>45394</v>
      </c>
      <c r="I618" s="93">
        <v>671.1</v>
      </c>
      <c r="J618" s="93">
        <v>32.76</v>
      </c>
      <c r="K618" s="93">
        <v>17.100000000000001</v>
      </c>
      <c r="L618" s="93">
        <v>1.6</v>
      </c>
      <c r="N618" s="273">
        <f>INDEX(Table12[],MATCH(Table1324[[#This Row],[Site ID]],Table12[[#Data],[Site ID]],0),MATCH(Table11[[#Headers],[Area]],Table12[#Headers],0))</f>
        <v>5</v>
      </c>
    </row>
    <row r="619" spans="2:14" ht="14.5" x14ac:dyDescent="0.35">
      <c r="B619" t="str">
        <f>INDEX(Table12[Site Name],MATCH('2024'!C619,Table12[Site ID],0),1)</f>
        <v>Southampton Road Analyser (C)</v>
      </c>
      <c r="C619" s="135" t="s">
        <v>141</v>
      </c>
      <c r="D619" t="str">
        <f>Table1324[[#This Row],[Site ID]]&amp;"-"&amp;Table1324[[#This Row],[Site Name]]</f>
        <v>SRAN(C)-Southampton Road Analyser (C)</v>
      </c>
      <c r="E619" s="93">
        <v>2558179</v>
      </c>
      <c r="F619" t="s">
        <v>452</v>
      </c>
      <c r="G619" s="109">
        <v>45454</v>
      </c>
      <c r="H619" s="109">
        <v>45394</v>
      </c>
      <c r="I619" s="93">
        <v>671.1</v>
      </c>
      <c r="J619" s="93">
        <v>33.07</v>
      </c>
      <c r="K619" s="93">
        <v>17.260000000000002</v>
      </c>
      <c r="L619" s="93">
        <v>1.61</v>
      </c>
      <c r="N619" s="273">
        <f>INDEX(Table12[],MATCH(Table1324[[#This Row],[Site ID]],Table12[[#Data],[Site ID]],0),MATCH(Table11[[#Headers],[Area]],Table12[#Headers],0))</f>
        <v>5</v>
      </c>
    </row>
    <row r="620" spans="2:14" ht="14.5" x14ac:dyDescent="0.35">
      <c r="B620" t="str">
        <f>INDEX(Table12[Site Name],MATCH('2024'!C620,Table12[Site ID],0),1)</f>
        <v>Chestnut Avenue</v>
      </c>
      <c r="C620" s="135" t="s">
        <v>56</v>
      </c>
      <c r="D620" t="str">
        <f>Table1324[[#This Row],[Site ID]]&amp;"-"&amp;Table1324[[#This Row],[Site Name]]</f>
        <v>CA-Chestnut Avenue</v>
      </c>
      <c r="E620" s="93">
        <v>2558180</v>
      </c>
      <c r="F620" t="s">
        <v>452</v>
      </c>
      <c r="G620" s="109">
        <v>45454</v>
      </c>
      <c r="H620" s="109">
        <v>45394</v>
      </c>
      <c r="I620" s="93">
        <v>671.07</v>
      </c>
      <c r="J620" s="93">
        <v>26.55</v>
      </c>
      <c r="K620" s="93">
        <v>13.86</v>
      </c>
      <c r="L620" s="93">
        <v>1.3</v>
      </c>
      <c r="N620" s="273">
        <f>INDEX(Table12[],MATCH(Table1324[[#This Row],[Site ID]],Table12[[#Data],[Site ID]],0),MATCH(Table11[[#Headers],[Area]],Table12[#Headers],0))</f>
        <v>5</v>
      </c>
    </row>
    <row r="621" spans="2:14" ht="14.5" x14ac:dyDescent="0.35">
      <c r="B621" t="str">
        <f>INDEX(Table12[Site Name],MATCH('2024'!C621,Table12[Site ID],0),1)</f>
        <v>Southampton Road 1</v>
      </c>
      <c r="C621" s="135" t="s">
        <v>149</v>
      </c>
      <c r="D621" t="str">
        <f>Table1324[[#This Row],[Site ID]]&amp;"-"&amp;Table1324[[#This Row],[Site Name]]</f>
        <v>SR1-Southampton Road 1</v>
      </c>
      <c r="E621" s="93">
        <v>2558181</v>
      </c>
      <c r="F621" t="s">
        <v>452</v>
      </c>
      <c r="G621" s="109">
        <v>45454</v>
      </c>
      <c r="H621" s="109">
        <v>45394</v>
      </c>
      <c r="I621" s="93">
        <v>671.05</v>
      </c>
      <c r="J621" s="93">
        <v>45.11</v>
      </c>
      <c r="K621" s="93">
        <v>23.54</v>
      </c>
      <c r="L621" s="93">
        <v>2.2000000000000002</v>
      </c>
      <c r="N621" s="273">
        <f>INDEX(Table12[],MATCH(Table1324[[#This Row],[Site ID]],Table12[[#Data],[Site ID]],0),MATCH(Table11[[#Headers],[Area]],Table12[#Headers],0))</f>
        <v>5</v>
      </c>
    </row>
    <row r="622" spans="2:14" ht="14.5" x14ac:dyDescent="0.35">
      <c r="B622" t="str">
        <f>INDEX(Table12[Site Name],MATCH('2024'!C622,Table12[Site ID],0),1)</f>
        <v>Southampton Road 2</v>
      </c>
      <c r="C622" s="135" t="s">
        <v>152</v>
      </c>
      <c r="D622" t="str">
        <f>Table1324[[#This Row],[Site ID]]&amp;"-"&amp;Table1324[[#This Row],[Site Name]]</f>
        <v>SR2-Southampton Road 2</v>
      </c>
      <c r="E622" s="93">
        <v>2558182</v>
      </c>
      <c r="F622" t="s">
        <v>452</v>
      </c>
      <c r="G622" s="109">
        <v>45454</v>
      </c>
      <c r="H622" s="109">
        <v>45394</v>
      </c>
      <c r="I622" s="93">
        <v>671.03</v>
      </c>
      <c r="J622" s="93">
        <v>40.82</v>
      </c>
      <c r="K622" s="93">
        <v>21.31</v>
      </c>
      <c r="L622" s="93">
        <v>1.99</v>
      </c>
      <c r="N622" s="273">
        <f>INDEX(Table12[],MATCH(Table1324[[#This Row],[Site ID]],Table12[[#Data],[Site ID]],0),MATCH(Table11[[#Headers],[Area]],Table12[#Headers],0))</f>
        <v>5</v>
      </c>
    </row>
    <row r="623" spans="2:14" ht="14.5" x14ac:dyDescent="0.35">
      <c r="B623" t="str">
        <f>INDEX(Table12[Site Name],MATCH('2024'!C623,Table12[Site ID],0),1)</f>
        <v>The Point (A)</v>
      </c>
      <c r="C623" s="135" t="s">
        <v>156</v>
      </c>
      <c r="D623" t="str">
        <f>Table1324[[#This Row],[Site ID]]&amp;"-"&amp;Table1324[[#This Row],[Site Name]]</f>
        <v>TP(A)-The Point (A)</v>
      </c>
      <c r="E623" s="93">
        <v>2558183</v>
      </c>
      <c r="F623" t="s">
        <v>452</v>
      </c>
      <c r="G623" s="109">
        <v>45454</v>
      </c>
      <c r="H623" s="109">
        <v>45394</v>
      </c>
      <c r="I623" s="93">
        <v>671.02</v>
      </c>
      <c r="J623" s="93">
        <v>24.32</v>
      </c>
      <c r="K623" s="93">
        <v>12.69</v>
      </c>
      <c r="L623" s="93">
        <v>1.19</v>
      </c>
      <c r="N623" s="273">
        <f>INDEX(Table12[],MATCH(Table1324[[#This Row],[Site ID]],Table12[[#Data],[Site ID]],0),MATCH(Table11[[#Headers],[Area]],Table12[#Headers],0))</f>
        <v>6</v>
      </c>
    </row>
    <row r="624" spans="2:14" ht="14.5" x14ac:dyDescent="0.35">
      <c r="B624" t="str">
        <f>INDEX(Table12[Site Name],MATCH('2024'!C624,Table12[Site ID],0),1)</f>
        <v>The Point (B)</v>
      </c>
      <c r="C624" s="135" t="s">
        <v>159</v>
      </c>
      <c r="D624" t="str">
        <f>Table1324[[#This Row],[Site ID]]&amp;"-"&amp;Table1324[[#This Row],[Site Name]]</f>
        <v>TP(B)-The Point (B)</v>
      </c>
      <c r="E624" s="93">
        <v>2558184</v>
      </c>
      <c r="F624" t="s">
        <v>452</v>
      </c>
      <c r="G624" s="109">
        <v>45454</v>
      </c>
      <c r="H624" s="109">
        <v>45394</v>
      </c>
      <c r="I624" s="93">
        <v>671.02</v>
      </c>
      <c r="J624" s="93">
        <v>22.88</v>
      </c>
      <c r="K624" s="93">
        <v>11.94</v>
      </c>
      <c r="L624" s="93">
        <v>1.1200000000000001</v>
      </c>
      <c r="N624" s="273">
        <f>INDEX(Table12[],MATCH(Table1324[[#This Row],[Site ID]],Table12[[#Data],[Site ID]],0),MATCH(Table11[[#Headers],[Area]],Table12[#Headers],0))</f>
        <v>6</v>
      </c>
    </row>
    <row r="625" spans="2:14" ht="14.5" x14ac:dyDescent="0.35">
      <c r="B625" t="str">
        <f>INDEX(Table12[Site Name],MATCH('2024'!C625,Table12[Site ID],0),1)</f>
        <v>The Point (C)</v>
      </c>
      <c r="C625" s="135" t="s">
        <v>162</v>
      </c>
      <c r="D625" t="str">
        <f>Table1324[[#This Row],[Site ID]]&amp;"-"&amp;Table1324[[#This Row],[Site Name]]</f>
        <v>TP(C)-The Point (C)</v>
      </c>
      <c r="E625" s="93">
        <v>2558185</v>
      </c>
      <c r="F625" t="s">
        <v>452</v>
      </c>
      <c r="G625" s="109">
        <v>45454</v>
      </c>
      <c r="H625" s="109">
        <v>45394</v>
      </c>
      <c r="I625" s="93">
        <v>671.02</v>
      </c>
      <c r="J625" s="93">
        <v>24.81</v>
      </c>
      <c r="K625" s="93">
        <v>12.95</v>
      </c>
      <c r="L625" s="93">
        <v>1.21</v>
      </c>
      <c r="N625" s="273">
        <f>INDEX(Table12[],MATCH(Table1324[[#This Row],[Site ID]],Table12[[#Data],[Site ID]],0),MATCH(Table11[[#Headers],[Area]],Table12[#Headers],0))</f>
        <v>6</v>
      </c>
    </row>
    <row r="626" spans="2:14" ht="14.5" x14ac:dyDescent="0.35">
      <c r="B626" t="str">
        <f>INDEX(Table12[Site Name],MATCH('2024'!C626,Table12[Site ID],0),1)</f>
        <v>leigh road/Pluto Road</v>
      </c>
      <c r="C626" s="135" t="s">
        <v>124</v>
      </c>
      <c r="D626" t="str">
        <f>Table1324[[#This Row],[Site ID]]&amp;"-"&amp;Table1324[[#This Row],[Site Name]]</f>
        <v>LRPR-leigh road/Pluto Road</v>
      </c>
      <c r="E626" s="93">
        <v>2558186</v>
      </c>
      <c r="F626" t="s">
        <v>452</v>
      </c>
      <c r="G626" s="109">
        <v>45454</v>
      </c>
      <c r="H626" s="109">
        <v>45394</v>
      </c>
      <c r="I626" s="93">
        <v>670.98</v>
      </c>
      <c r="J626" s="93">
        <v>27.72</v>
      </c>
      <c r="K626" s="93">
        <v>14.47</v>
      </c>
      <c r="L626" s="93">
        <v>1.35</v>
      </c>
      <c r="N626" s="273">
        <f>INDEX(Table12[],MATCH(Table1324[[#This Row],[Site ID]],Table12[[#Data],[Site ID]],0),MATCH(Table11[[#Headers],[Area]],Table12[#Headers],0))</f>
        <v>6</v>
      </c>
    </row>
    <row r="627" spans="2:14" ht="14.5" x14ac:dyDescent="0.35">
      <c r="B627" t="str">
        <f>INDEX(Table12[Site Name],MATCH('2024'!C627,Table12[Site ID],0),1)</f>
        <v>Oxburgh Close</v>
      </c>
      <c r="C627" s="135" t="s">
        <v>143</v>
      </c>
      <c r="D627" t="str">
        <f>Table1324[[#This Row],[Site ID]]&amp;"-"&amp;Table1324[[#This Row],[Site Name]]</f>
        <v>OX-Oxburgh Close</v>
      </c>
      <c r="E627" s="93">
        <v>2558187</v>
      </c>
      <c r="F627" t="s">
        <v>452</v>
      </c>
      <c r="G627" s="109">
        <v>45454</v>
      </c>
      <c r="H627" s="109">
        <v>45394</v>
      </c>
      <c r="I627" s="93">
        <v>670.95</v>
      </c>
      <c r="J627" s="93">
        <v>17.88</v>
      </c>
      <c r="K627" s="93">
        <v>9.33</v>
      </c>
      <c r="L627" s="93">
        <v>0.87</v>
      </c>
      <c r="N627" s="273">
        <f>INDEX(Table12[],MATCH(Table1324[[#This Row],[Site ID]],Table12[[#Data],[Site ID]],0),MATCH(Table11[[#Headers],[Area]],Table12[#Headers],0))</f>
        <v>6</v>
      </c>
    </row>
    <row r="628" spans="2:14" ht="14.5" x14ac:dyDescent="0.35">
      <c r="B628" t="str">
        <f>INDEX(Table12[Site Name],MATCH('2024'!C628,Table12[Site ID],0),1)</f>
        <v>Hadleigh Gardens</v>
      </c>
      <c r="C628" s="135" t="s">
        <v>95</v>
      </c>
      <c r="D628" t="str">
        <f>Table1324[[#This Row],[Site ID]]&amp;"-"&amp;Table1324[[#This Row],[Site Name]]</f>
        <v>HG-Hadleigh Gardens</v>
      </c>
      <c r="E628" s="93">
        <v>2558188</v>
      </c>
      <c r="F628" t="s">
        <v>452</v>
      </c>
      <c r="G628" s="109">
        <v>45454</v>
      </c>
      <c r="H628" s="109">
        <v>45394</v>
      </c>
      <c r="I628" s="93">
        <v>670.95</v>
      </c>
      <c r="J628" s="93">
        <v>18.559999999999999</v>
      </c>
      <c r="K628" s="93">
        <v>9.69</v>
      </c>
      <c r="L628" s="93">
        <v>0.91</v>
      </c>
      <c r="N628" s="273">
        <f>INDEX(Table12[],MATCH(Table1324[[#This Row],[Site ID]],Table12[[#Data],[Site ID]],0),MATCH(Table11[[#Headers],[Area]],Table12[#Headers],0))</f>
        <v>6</v>
      </c>
    </row>
    <row r="629" spans="2:14" ht="14.5" x14ac:dyDescent="0.35">
      <c r="B629" t="str">
        <f>INDEX(Table12[Site Name],MATCH('2024'!C629,Table12[Site ID],0),1)</f>
        <v>Woodside Avenue</v>
      </c>
      <c r="C629" s="135" t="s">
        <v>175</v>
      </c>
      <c r="D629" t="str">
        <f>Table1324[[#This Row],[Site ID]]&amp;"-"&amp;Table1324[[#This Row],[Site Name]]</f>
        <v>WA-Woodside Avenue</v>
      </c>
      <c r="E629" s="93">
        <v>2558189</v>
      </c>
      <c r="F629" t="s">
        <v>452</v>
      </c>
      <c r="G629" s="109">
        <v>45454</v>
      </c>
      <c r="H629" s="109">
        <v>45394</v>
      </c>
      <c r="I629" s="93">
        <v>670.93</v>
      </c>
      <c r="J629" s="93">
        <v>31.91</v>
      </c>
      <c r="K629" s="93">
        <v>16.649999999999999</v>
      </c>
      <c r="L629" s="93">
        <v>1.56</v>
      </c>
      <c r="N629" s="273">
        <f>INDEX(Table12[],MATCH(Table1324[[#This Row],[Site ID]],Table12[[#Data],[Site ID]],0),MATCH(Table11[[#Headers],[Area]],Table12[#Headers],0))</f>
        <v>6</v>
      </c>
    </row>
    <row r="630" spans="2:14" ht="14.5" x14ac:dyDescent="0.35">
      <c r="B630" t="str">
        <f>INDEX(Table12[Site Name],MATCH('2024'!C630,Table12[Site ID],0),1)</f>
        <v>Belmont Road</v>
      </c>
      <c r="C630" s="135" t="s">
        <v>42</v>
      </c>
      <c r="D630" t="str">
        <f>Table1324[[#This Row],[Site ID]]&amp;"-"&amp;Table1324[[#This Row],[Site Name]]</f>
        <v>BEL-Belmont Road</v>
      </c>
      <c r="E630" s="93">
        <v>2558190</v>
      </c>
      <c r="F630" t="s">
        <v>452</v>
      </c>
      <c r="G630" s="109">
        <v>45454</v>
      </c>
      <c r="H630" s="109">
        <v>45394</v>
      </c>
      <c r="I630" s="93">
        <v>670.92</v>
      </c>
      <c r="J630" s="93">
        <v>23.81</v>
      </c>
      <c r="K630" s="93">
        <v>12.43</v>
      </c>
      <c r="L630" s="93">
        <v>1.1599999999999999</v>
      </c>
      <c r="N630" s="273">
        <f>INDEX(Table12[],MATCH(Table1324[[#This Row],[Site ID]],Table12[[#Data],[Site ID]],0),MATCH(Table11[[#Headers],[Area]],Table12[#Headers],0))</f>
        <v>6</v>
      </c>
    </row>
    <row r="631" spans="2:14" ht="14.5" x14ac:dyDescent="0.35">
      <c r="B631" t="str">
        <f>INDEX(Table12[Site Name],MATCH('2024'!C631,Table12[Site ID],0),1)</f>
        <v>Leigh Road/J13</v>
      </c>
      <c r="C631" s="135" t="s">
        <v>120</v>
      </c>
      <c r="D631" t="str">
        <f>Table1324[[#This Row],[Site ID]]&amp;"-"&amp;Table1324[[#This Row],[Site Name]]</f>
        <v>LR13-Leigh Road/J13</v>
      </c>
      <c r="E631" s="93">
        <v>2558191</v>
      </c>
      <c r="F631" t="s">
        <v>452</v>
      </c>
      <c r="G631" s="109">
        <v>45454</v>
      </c>
      <c r="H631" s="109">
        <v>45394</v>
      </c>
      <c r="I631" s="93">
        <v>670.93</v>
      </c>
      <c r="J631" s="93">
        <v>42.74</v>
      </c>
      <c r="K631" s="93">
        <v>22.31</v>
      </c>
      <c r="L631" s="93">
        <v>2.08</v>
      </c>
      <c r="N631" s="273">
        <f>INDEX(Table12[],MATCH(Table1324[[#This Row],[Site ID]],Table12[[#Data],[Site ID]],0),MATCH(Table11[[#Headers],[Area]],Table12[#Headers],0))</f>
        <v>6</v>
      </c>
    </row>
    <row r="632" spans="2:14" ht="14.5" x14ac:dyDescent="0.35">
      <c r="B632" t="str">
        <f>INDEX(Table12[Site Name],MATCH('2024'!C632,Table12[Site ID],0),1)</f>
        <v>Steele Close (A)</v>
      </c>
      <c r="C632" s="135" t="s">
        <v>167</v>
      </c>
      <c r="D632" t="str">
        <f>Table1324[[#This Row],[Site ID]]&amp;"-"&amp;Table1324[[#This Row],[Site Name]]</f>
        <v>SC(A)-Steele Close (A)</v>
      </c>
      <c r="E632" s="93">
        <v>2558192</v>
      </c>
      <c r="F632" t="s">
        <v>452</v>
      </c>
      <c r="G632" s="109">
        <v>45454</v>
      </c>
      <c r="H632" s="109">
        <v>45394</v>
      </c>
      <c r="I632" s="93">
        <v>670.93</v>
      </c>
      <c r="J632" s="93">
        <v>20.81</v>
      </c>
      <c r="K632" s="93">
        <v>10.86</v>
      </c>
      <c r="L632" s="93">
        <v>1.02</v>
      </c>
      <c r="N632" s="273">
        <f>INDEX(Table12[],MATCH(Table1324[[#This Row],[Site ID]],Table12[[#Data],[Site ID]],0),MATCH(Table11[[#Headers],[Area]],Table12[#Headers],0))</f>
        <v>6</v>
      </c>
    </row>
    <row r="633" spans="2:14" ht="14.5" x14ac:dyDescent="0.35">
      <c r="B633" t="str">
        <f>INDEX(Table12[Site Name],MATCH('2024'!C633,Table12[Site ID],0),1)</f>
        <v>Steele Close (B)</v>
      </c>
      <c r="C633" s="135" t="s">
        <v>170</v>
      </c>
      <c r="D633" t="str">
        <f>Table1324[[#This Row],[Site ID]]&amp;"-"&amp;Table1324[[#This Row],[Site Name]]</f>
        <v>SC(B)-Steele Close (B)</v>
      </c>
      <c r="E633" s="93">
        <v>2558193</v>
      </c>
      <c r="F633" t="s">
        <v>452</v>
      </c>
      <c r="G633" s="109">
        <v>45454</v>
      </c>
      <c r="H633" s="109">
        <v>45394</v>
      </c>
      <c r="I633" s="93">
        <v>670.93</v>
      </c>
      <c r="J633" s="93">
        <v>21.57</v>
      </c>
      <c r="K633" s="93">
        <v>11.26</v>
      </c>
      <c r="L633" s="93">
        <v>1.05</v>
      </c>
      <c r="N633" s="273">
        <f>INDEX(Table12[],MATCH(Table1324[[#This Row],[Site ID]],Table12[[#Data],[Site ID]],0),MATCH(Table11[[#Headers],[Area]],Table12[#Headers],0))</f>
        <v>6</v>
      </c>
    </row>
    <row r="634" spans="2:14" ht="14.5" x14ac:dyDescent="0.35">
      <c r="B634" t="str">
        <f>INDEX(Table12[Site Name],MATCH('2024'!C634,Table12[Site ID],0),1)</f>
        <v>Steele Close (C)</v>
      </c>
      <c r="C634" s="135" t="s">
        <v>173</v>
      </c>
      <c r="D634" t="str">
        <f>Table1324[[#This Row],[Site ID]]&amp;"-"&amp;Table1324[[#This Row],[Site Name]]</f>
        <v>SC(C)-Steele Close (C)</v>
      </c>
      <c r="E634" s="93">
        <v>2558194</v>
      </c>
      <c r="F634" t="s">
        <v>452</v>
      </c>
      <c r="G634" s="109">
        <v>45454</v>
      </c>
      <c r="H634" s="109">
        <v>45394</v>
      </c>
      <c r="I634" s="93">
        <v>670.93</v>
      </c>
      <c r="J634" s="93">
        <v>20.94</v>
      </c>
      <c r="K634" s="93">
        <v>10.93</v>
      </c>
      <c r="L634" s="93">
        <v>1.02</v>
      </c>
      <c r="N634" s="273">
        <f>INDEX(Table12[],MATCH(Table1324[[#This Row],[Site ID]],Table12[[#Data],[Site ID]],0),MATCH(Table11[[#Headers],[Area]],Table12[#Headers],0))</f>
        <v>6</v>
      </c>
    </row>
    <row r="635" spans="2:14" ht="14.5" x14ac:dyDescent="0.35">
      <c r="B635" t="str">
        <f>INDEX(Table12[Site Name],MATCH('2024'!C635,Table12[Site ID],0),1)</f>
        <v>Medina Close</v>
      </c>
      <c r="C635" s="135" t="s">
        <v>127</v>
      </c>
      <c r="D635" t="str">
        <f>Table1324[[#This Row],[Site ID]]&amp;"-"&amp;Table1324[[#This Row],[Site Name]]</f>
        <v>MC-Medina Close</v>
      </c>
      <c r="E635" s="93">
        <v>2558195</v>
      </c>
      <c r="F635" t="s">
        <v>452</v>
      </c>
      <c r="G635" s="109">
        <v>45454</v>
      </c>
      <c r="H635" s="109">
        <v>45394</v>
      </c>
      <c r="I635" s="93">
        <v>670.92</v>
      </c>
      <c r="J635" s="93">
        <v>22.09</v>
      </c>
      <c r="K635" s="93">
        <v>11.53</v>
      </c>
      <c r="L635" s="93">
        <v>1.08</v>
      </c>
      <c r="N635" s="273">
        <f>INDEX(Table12[],MATCH(Table1324[[#This Row],[Site ID]],Table12[[#Data],[Site ID]],0),MATCH(Table11[[#Headers],[Area]],Table12[#Headers],0))</f>
        <v>6</v>
      </c>
    </row>
    <row r="636" spans="2:14" ht="14.5" x14ac:dyDescent="0.35">
      <c r="B636" t="str">
        <f>INDEX(Table12[Site Name],MATCH('2024'!C636,Table12[Site ID],0),1)</f>
        <v>Porteous Crescent (A)</v>
      </c>
      <c r="C636" s="135" t="s">
        <v>154</v>
      </c>
      <c r="D636" t="str">
        <f>Table1324[[#This Row],[Site ID]]&amp;"-"&amp;Table1324[[#This Row],[Site Name]]</f>
        <v>PC(A)-Porteous Crescent (A)</v>
      </c>
      <c r="E636" s="93">
        <v>2558196</v>
      </c>
      <c r="F636" t="s">
        <v>452</v>
      </c>
      <c r="G636" s="109">
        <v>45454</v>
      </c>
      <c r="H636" s="109">
        <v>45394</v>
      </c>
      <c r="I636" s="93">
        <v>670.92</v>
      </c>
      <c r="J636" s="93">
        <v>19.670000000000002</v>
      </c>
      <c r="K636" s="93">
        <v>10.26</v>
      </c>
      <c r="L636" s="93">
        <v>0.96</v>
      </c>
      <c r="N636" s="273">
        <f>INDEX(Table12[],MATCH(Table1324[[#This Row],[Site ID]],Table12[[#Data],[Site ID]],0),MATCH(Table11[[#Headers],[Area]],Table12[#Headers],0))</f>
        <v>6</v>
      </c>
    </row>
    <row r="637" spans="2:14" ht="14.5" x14ac:dyDescent="0.35">
      <c r="B637" t="str">
        <f>INDEX(Table12[Site Name],MATCH('2024'!C637,Table12[Site ID],0),1)</f>
        <v>Nuffield Hospital</v>
      </c>
      <c r="C637" s="135" t="s">
        <v>133</v>
      </c>
      <c r="D637" t="str">
        <f>Table1324[[#This Row],[Site ID]]&amp;"-"&amp;Table1324[[#This Row],[Site Name]]</f>
        <v>NH-Nuffield Hospital</v>
      </c>
      <c r="E637" s="93">
        <v>2558197</v>
      </c>
      <c r="F637" t="s">
        <v>452</v>
      </c>
      <c r="G637" s="109">
        <v>45454</v>
      </c>
      <c r="H637" s="109">
        <v>45394</v>
      </c>
      <c r="I637" s="93">
        <v>670.9</v>
      </c>
      <c r="J637" s="93">
        <v>20.61</v>
      </c>
      <c r="K637" s="93">
        <v>10.76</v>
      </c>
      <c r="L637" s="93">
        <v>1.01</v>
      </c>
      <c r="N637" s="273">
        <f>INDEX(Table12[],MATCH(Table1324[[#This Row],[Site ID]],Table12[[#Data],[Site ID]],0),MATCH(Table11[[#Headers],[Area]],Table12[#Headers],0))</f>
        <v>7</v>
      </c>
    </row>
    <row r="638" spans="2:14" ht="14.5" x14ac:dyDescent="0.35">
      <c r="B638" t="str">
        <f>INDEX(Table12[Site Name],MATCH('2024'!C638,Table12[Site ID],0),1)</f>
        <v>Ashdown Road</v>
      </c>
      <c r="C638" s="135" t="s">
        <v>30</v>
      </c>
      <c r="D638" t="str">
        <f>Table1324[[#This Row],[Site ID]]&amp;"-"&amp;Table1324[[#This Row],[Site Name]]</f>
        <v>AR-Ashdown Road</v>
      </c>
      <c r="E638" s="93">
        <v>2558198</v>
      </c>
      <c r="F638" t="s">
        <v>452</v>
      </c>
      <c r="G638" s="109">
        <v>45454</v>
      </c>
      <c r="H638" s="109">
        <v>45394</v>
      </c>
      <c r="I638" s="93">
        <v>670.9</v>
      </c>
      <c r="J638" s="93">
        <v>10.54</v>
      </c>
      <c r="K638" s="93">
        <v>5.5</v>
      </c>
      <c r="L638" s="93">
        <v>0.51</v>
      </c>
      <c r="N638" s="273">
        <f>INDEX(Table12[],MATCH(Table1324[[#This Row],[Site ID]],Table12[[#Data],[Site ID]],0),MATCH(Table11[[#Headers],[Area]],Table12[#Headers],0))</f>
        <v>7</v>
      </c>
    </row>
    <row r="639" spans="2:14" ht="14.5" x14ac:dyDescent="0.35">
      <c r="B639" t="str">
        <f>INDEX(Table12[Site Name],MATCH('2024'!C639,Table12[Site ID],0),1)</f>
        <v>Chestnut Close</v>
      </c>
      <c r="C639" s="135" t="s">
        <v>60</v>
      </c>
      <c r="D639" t="str">
        <f>Table1324[[#This Row],[Site ID]]&amp;"-"&amp;Table1324[[#This Row],[Site Name]]</f>
        <v>CC-Chestnut Close</v>
      </c>
      <c r="E639" s="93">
        <v>2558199</v>
      </c>
      <c r="F639" t="s">
        <v>452</v>
      </c>
      <c r="G639" s="109">
        <v>45454</v>
      </c>
      <c r="H639" s="109">
        <v>45394</v>
      </c>
      <c r="I639" s="93">
        <v>670.9</v>
      </c>
      <c r="J639" s="93">
        <v>22.62</v>
      </c>
      <c r="K639" s="93">
        <v>11.81</v>
      </c>
      <c r="L639" s="93">
        <v>1.1000000000000001</v>
      </c>
      <c r="N639" s="273">
        <f>INDEX(Table12[],MATCH(Table1324[[#This Row],[Site ID]],Table12[[#Data],[Site ID]],0),MATCH(Table11[[#Headers],[Area]],Table12[#Headers],0))</f>
        <v>8</v>
      </c>
    </row>
    <row r="640" spans="2:14" ht="14.5" x14ac:dyDescent="0.35">
      <c r="B640" t="str">
        <f>INDEX(Table12[Site Name],MATCH('2024'!C640,Table12[Site ID],0),1)</f>
        <v>Sparrow Square</v>
      </c>
      <c r="C640" s="135" t="s">
        <v>188</v>
      </c>
      <c r="D640" t="str">
        <f>Table1324[[#This Row],[Site ID]]&amp;"-"&amp;Table1324[[#This Row],[Site Name]]</f>
        <v>SSQ-Sparrow Square</v>
      </c>
      <c r="E640" s="93">
        <v>2558200</v>
      </c>
      <c r="F640" t="s">
        <v>452</v>
      </c>
      <c r="G640" s="109">
        <v>45454</v>
      </c>
      <c r="H640" s="109">
        <v>45394</v>
      </c>
      <c r="I640" s="93">
        <v>670.92</v>
      </c>
      <c r="J640" s="93">
        <v>24.61</v>
      </c>
      <c r="K640" s="93">
        <v>12.84</v>
      </c>
      <c r="L640" s="93">
        <v>1.2</v>
      </c>
      <c r="N640" s="273">
        <f>INDEX(Table12[],MATCH(Table1324[[#This Row],[Site ID]],Table12[[#Data],[Site ID]],0),MATCH(Table11[[#Headers],[Area]],Table12[#Headers],0))</f>
        <v>8</v>
      </c>
    </row>
    <row r="641" spans="2:14" ht="14.5" x14ac:dyDescent="0.35">
      <c r="B641" t="str">
        <f>INDEX(Table12[Site Name],MATCH('2024'!C641,Table12[Site ID],0),1)</f>
        <v>Dove Dale</v>
      </c>
      <c r="C641" s="135" t="s">
        <v>76</v>
      </c>
      <c r="D641" t="str">
        <f>Table1324[[#This Row],[Site ID]]&amp;"-"&amp;Table1324[[#This Row],[Site Name]]</f>
        <v>DD (A)-Dove Dale</v>
      </c>
      <c r="E641" s="93">
        <v>2558201</v>
      </c>
      <c r="F641" t="s">
        <v>452</v>
      </c>
      <c r="G641" s="109">
        <v>45454</v>
      </c>
      <c r="H641" s="109">
        <v>45394</v>
      </c>
      <c r="I641" s="93">
        <v>670.92</v>
      </c>
      <c r="J641" s="93">
        <v>26.72</v>
      </c>
      <c r="K641" s="93">
        <v>13.95</v>
      </c>
      <c r="L641" s="93">
        <v>1.3</v>
      </c>
      <c r="N641" s="273">
        <f>INDEX(Table12[],MATCH(Table1324[[#This Row],[Site ID]],Table12[[#Data],[Site ID]],0),MATCH(Table11[[#Headers],[Area]],Table12[#Headers],0))</f>
        <v>8</v>
      </c>
    </row>
    <row r="642" spans="2:14" ht="14.5" x14ac:dyDescent="0.35">
      <c r="B642" t="str">
        <f>INDEX(Table12[Site Name],MATCH('2024'!C642,Table12[Site ID],0),1)</f>
        <v>Passfield Avenue</v>
      </c>
      <c r="C642" s="135" t="s">
        <v>146</v>
      </c>
      <c r="D642" t="str">
        <f>Table1324[[#This Row],[Site ID]]&amp;"-"&amp;Table1324[[#This Row],[Site Name]]</f>
        <v>PA-Passfield Avenue</v>
      </c>
      <c r="E642" s="93">
        <v>2558202</v>
      </c>
      <c r="F642" t="s">
        <v>452</v>
      </c>
      <c r="G642" s="109">
        <v>45454</v>
      </c>
      <c r="H642" s="109">
        <v>45394</v>
      </c>
      <c r="I642" s="93">
        <v>670.9</v>
      </c>
      <c r="J642" s="307"/>
      <c r="K642" s="307">
        <v>0.32</v>
      </c>
      <c r="L642" s="307">
        <v>0.03</v>
      </c>
      <c r="M642" t="s">
        <v>1472</v>
      </c>
      <c r="N642" s="273">
        <f>INDEX(Table12[],MATCH(Table1324[[#This Row],[Site ID]],Table12[[#Data],[Site ID]],0),MATCH(Table11[[#Headers],[Area]],Table12[#Headers],0))</f>
        <v>8</v>
      </c>
    </row>
    <row r="643" spans="2:14" ht="15" customHeight="1" x14ac:dyDescent="0.35">
      <c r="B643" t="str">
        <f>INDEX(Table12[Site Name],MATCH('2024'!C643,Table12[Site ID],0),1)</f>
        <v>Mill Hill</v>
      </c>
      <c r="C643" s="295" t="s">
        <v>777</v>
      </c>
      <c r="D643" t="str">
        <f>Table1324[[#This Row],[Site ID]]&amp;"-"&amp;Table1324[[#This Row],[Site Name]]</f>
        <v>MH-Mill Hill</v>
      </c>
      <c r="E643" s="296" t="s">
        <v>1473</v>
      </c>
      <c r="F643" t="s">
        <v>986</v>
      </c>
      <c r="G643" s="297">
        <v>45630</v>
      </c>
      <c r="H643" s="297">
        <v>45665</v>
      </c>
      <c r="I643" s="18">
        <v>839.00000000005821</v>
      </c>
      <c r="J643" s="18">
        <v>28.68234922526619</v>
      </c>
      <c r="K643" s="18">
        <v>14.969910869136843</v>
      </c>
      <c r="L643" s="18">
        <v>1.7490000000000001</v>
      </c>
      <c r="N643" s="273">
        <f>INDEX(Table12[],MATCH(Table1324[[#This Row],[Site ID]],Table12[[#Data],[Site ID]],0),MATCH(Table11[[#Headers],[Area]],Table12[#Headers],0))</f>
        <v>1</v>
      </c>
    </row>
    <row r="644" spans="2:14" ht="15" customHeight="1" x14ac:dyDescent="0.35">
      <c r="B644" t="str">
        <f>INDEX(Table12[Site Name],MATCH('2024'!C644,Table12[Site ID],0),1)</f>
        <v>High Street Botley</v>
      </c>
      <c r="C644" s="295" t="s">
        <v>13</v>
      </c>
      <c r="D644" t="str">
        <f>Table1324[[#This Row],[Site ID]]&amp;"-"&amp;Table1324[[#This Row],[Site Name]]</f>
        <v>HSB-High Street Botley</v>
      </c>
      <c r="E644" s="296" t="s">
        <v>1474</v>
      </c>
      <c r="F644" t="s">
        <v>986</v>
      </c>
      <c r="G644" s="297">
        <v>45630</v>
      </c>
      <c r="H644" s="297">
        <v>45665</v>
      </c>
      <c r="I644" s="18">
        <v>838.99999999988358</v>
      </c>
      <c r="J644" s="18">
        <v>35.488052443389911</v>
      </c>
      <c r="K644" s="18">
        <v>18.521948039347553</v>
      </c>
      <c r="L644" s="18">
        <v>2.1640000000000001</v>
      </c>
      <c r="N644" s="273">
        <f>INDEX(Table12[],MATCH(Table1324[[#This Row],[Site ID]],Table12[[#Data],[Site ID]],0),MATCH(Table11[[#Headers],[Area]],Table12[#Headers],0))</f>
        <v>1</v>
      </c>
    </row>
    <row r="645" spans="2:14" ht="15" customHeight="1" x14ac:dyDescent="0.35">
      <c r="B645" t="str">
        <f>INDEX(Table12[Site Name],MATCH('2024'!C645,Table12[Site ID],0),1)</f>
        <v>High Street Botley 2 (A)</v>
      </c>
      <c r="C645" s="295" t="s">
        <v>24</v>
      </c>
      <c r="D645" t="str">
        <f>Table1324[[#This Row],[Site ID]]&amp;"-"&amp;Table1324[[#This Row],[Site Name]]</f>
        <v>HSB2A-High Street Botley 2 (A)</v>
      </c>
      <c r="E645" s="296" t="s">
        <v>1475</v>
      </c>
      <c r="F645" t="s">
        <v>986</v>
      </c>
      <c r="G645" s="297">
        <v>45630</v>
      </c>
      <c r="H645" s="297">
        <v>45665</v>
      </c>
      <c r="I645" s="18">
        <v>839.03333333332557</v>
      </c>
      <c r="J645" s="18">
        <v>19.48157641730581</v>
      </c>
      <c r="K645" s="18">
        <v>10.167837378552093</v>
      </c>
      <c r="L645" s="18">
        <v>1.1879999999999999</v>
      </c>
      <c r="N645" s="273">
        <f>INDEX(Table12[],MATCH(Table1324[[#This Row],[Site ID]],Table12[[#Data],[Site ID]],0),MATCH(Table11[[#Headers],[Area]],Table12[#Headers],0))</f>
        <v>1</v>
      </c>
    </row>
    <row r="646" spans="2:14" ht="15" customHeight="1" x14ac:dyDescent="0.35">
      <c r="B646" t="str">
        <f>INDEX(Table12[Site Name],MATCH('2024'!C646,Table12[Site ID],0),1)</f>
        <v>Kings Copse Avenue</v>
      </c>
      <c r="C646" s="295" t="s">
        <v>28</v>
      </c>
      <c r="D646" t="str">
        <f>Table1324[[#This Row],[Site ID]]&amp;"-"&amp;Table1324[[#This Row],[Site Name]]</f>
        <v>KCA-Kings Copse Avenue</v>
      </c>
      <c r="E646" s="296" t="s">
        <v>1476</v>
      </c>
      <c r="F646" t="s">
        <v>986</v>
      </c>
      <c r="G646" s="297">
        <v>45630</v>
      </c>
      <c r="H646" s="297">
        <v>45665</v>
      </c>
      <c r="I646" s="18">
        <v>839.0166666667792</v>
      </c>
      <c r="J646" s="18">
        <v>25.500381398856355</v>
      </c>
      <c r="K646" s="18">
        <v>13.309176095436511</v>
      </c>
      <c r="L646" s="18">
        <v>1.5549999999999999</v>
      </c>
      <c r="N646" s="273">
        <f>INDEX(Table12[],MATCH(Table1324[[#This Row],[Site ID]],Table12[[#Data],[Site ID]],0),MATCH(Table11[[#Headers],[Area]],Table12[#Headers],0))</f>
        <v>1</v>
      </c>
    </row>
    <row r="647" spans="2:14" ht="15" customHeight="1" x14ac:dyDescent="0.35">
      <c r="B647" t="str">
        <f>INDEX(Table12[Site Name],MATCH('2024'!C647,Table12[Site ID],0),1)</f>
        <v>Grange Road</v>
      </c>
      <c r="C647" s="295" t="s">
        <v>32</v>
      </c>
      <c r="D647" t="str">
        <f>Table1324[[#This Row],[Site ID]]&amp;"-"&amp;Table1324[[#This Row],[Site Name]]</f>
        <v>GR-Grange Road</v>
      </c>
      <c r="E647" s="296" t="s">
        <v>1477</v>
      </c>
      <c r="F647" t="s">
        <v>986</v>
      </c>
      <c r="G647" s="297">
        <v>45630</v>
      </c>
      <c r="H647" s="297">
        <v>45665</v>
      </c>
      <c r="I647" s="18">
        <v>839.03333333332557</v>
      </c>
      <c r="J647" s="18">
        <v>24.28637598824066</v>
      </c>
      <c r="K647" s="18">
        <v>12.675561580501389</v>
      </c>
      <c r="L647" s="18">
        <v>1.4810000000000001</v>
      </c>
      <c r="N647" s="273">
        <f>INDEX(Table12[],MATCH(Table1324[[#This Row],[Site ID]],Table12[[#Data],[Site ID]],0),MATCH(Table11[[#Headers],[Area]],Table12[#Headers],0))</f>
        <v>1</v>
      </c>
    </row>
    <row r="648" spans="2:14" ht="15" customHeight="1" x14ac:dyDescent="0.35">
      <c r="B648" t="str">
        <f>INDEX(Table12[Site Name],MATCH('2024'!C648,Table12[Site ID],0),1)</f>
        <v>Pavilion Road</v>
      </c>
      <c r="C648" s="295" t="s">
        <v>36</v>
      </c>
      <c r="D648" t="str">
        <f>Table1324[[#This Row],[Site ID]]&amp;"-"&amp;Table1324[[#This Row],[Site Name]]</f>
        <v>PAV-Pavilion Road</v>
      </c>
      <c r="E648" s="296" t="s">
        <v>1478</v>
      </c>
      <c r="F648" t="s">
        <v>986</v>
      </c>
      <c r="G648" s="297">
        <v>45630</v>
      </c>
      <c r="H648" s="297">
        <v>45665</v>
      </c>
      <c r="I648" s="18">
        <v>839.05000000004657</v>
      </c>
      <c r="J648" s="18">
        <v>17.628180680530573</v>
      </c>
      <c r="K648" s="18">
        <v>9.2005118374376682</v>
      </c>
      <c r="L648" s="18">
        <v>1.075</v>
      </c>
      <c r="N648" s="273">
        <f>INDEX(Table12[],MATCH(Table1324[[#This Row],[Site ID]],Table12[[#Data],[Site ID]],0),MATCH(Table11[[#Headers],[Area]],Table12[#Headers],0))</f>
        <v>1</v>
      </c>
    </row>
    <row r="649" spans="2:14" ht="15" customHeight="1" x14ac:dyDescent="0.35">
      <c r="B649" t="str">
        <f>INDEX(Table12[Site Name],MATCH('2024'!C649,Table12[Site ID],0),1)</f>
        <v>Upper Northam Close</v>
      </c>
      <c r="C649" s="295" t="s">
        <v>44</v>
      </c>
      <c r="D649" t="str">
        <f>Table1324[[#This Row],[Site ID]]&amp;"-"&amp;Table1324[[#This Row],[Site Name]]</f>
        <v>UNC-Upper Northam Close</v>
      </c>
      <c r="E649" s="296" t="s">
        <v>1479</v>
      </c>
      <c r="F649" t="s">
        <v>986</v>
      </c>
      <c r="G649" s="297">
        <v>45630</v>
      </c>
      <c r="H649" s="297">
        <v>45665</v>
      </c>
      <c r="I649" s="18">
        <v>839.06666666659294</v>
      </c>
      <c r="J649" s="18">
        <v>19.251230732561677</v>
      </c>
      <c r="K649" s="18">
        <v>10.047615204886053</v>
      </c>
      <c r="L649" s="18">
        <v>1.1739999999999999</v>
      </c>
      <c r="N649" s="273">
        <f>INDEX(Table12[],MATCH(Table1324[[#This Row],[Site ID]],Table12[[#Data],[Site ID]],0),MATCH(Table11[[#Headers],[Area]],Table12[#Headers],0))</f>
        <v>1</v>
      </c>
    </row>
    <row r="650" spans="2:14" ht="15" customHeight="1" x14ac:dyDescent="0.35">
      <c r="B650" t="str">
        <f>INDEX(Table12[Site Name],MATCH('2024'!C650,Table12[Site ID],0),1)</f>
        <v>Bridge Road</v>
      </c>
      <c r="C650" s="295" t="s">
        <v>34</v>
      </c>
      <c r="D650" t="str">
        <f>Table1324[[#This Row],[Site ID]]&amp;"-"&amp;Table1324[[#This Row],[Site Name]]</f>
        <v>BDG-Bridge Road</v>
      </c>
      <c r="E650" s="296" t="s">
        <v>1480</v>
      </c>
      <c r="F650" t="s">
        <v>986</v>
      </c>
      <c r="G650" s="297">
        <v>45630</v>
      </c>
      <c r="H650" s="297">
        <v>45665</v>
      </c>
      <c r="I650" s="18">
        <v>839.08333333331393</v>
      </c>
      <c r="J650" s="18">
        <v>21.316953024133973</v>
      </c>
      <c r="K650" s="18">
        <v>11.125758363326709</v>
      </c>
      <c r="L650" s="18">
        <v>1.3</v>
      </c>
      <c r="N650" s="273">
        <f>INDEX(Table12[],MATCH(Table1324[[#This Row],[Site ID]],Table12[[#Data],[Site ID]],0),MATCH(Table11[[#Headers],[Area]],Table12[#Headers],0))</f>
        <v>2</v>
      </c>
    </row>
    <row r="651" spans="2:14" ht="15" customHeight="1" x14ac:dyDescent="0.35">
      <c r="B651" t="str">
        <f>INDEX(Table12[Site Name],MATCH('2024'!C651,Table12[Site ID],0),1)</f>
        <v>Bridge Road 2</v>
      </c>
      <c r="C651" s="295" t="s">
        <v>38</v>
      </c>
      <c r="D651" t="str">
        <f>Table1324[[#This Row],[Site ID]]&amp;"-"&amp;Table1324[[#This Row],[Site Name]]</f>
        <v>BDG2-Bridge Road 2</v>
      </c>
      <c r="E651" s="296" t="s">
        <v>1481</v>
      </c>
      <c r="F651" t="s">
        <v>986</v>
      </c>
      <c r="G651" s="297">
        <v>45630</v>
      </c>
      <c r="H651" s="297">
        <v>45665</v>
      </c>
      <c r="I651" s="18">
        <v>839.10000000003492</v>
      </c>
      <c r="J651" s="18">
        <v>32.204357049218061</v>
      </c>
      <c r="K651" s="18">
        <v>16.80811954552091</v>
      </c>
      <c r="L651" s="18">
        <v>1.964</v>
      </c>
      <c r="N651" s="273">
        <f>INDEX(Table12[],MATCH(Table1324[[#This Row],[Site ID]],Table12[[#Data],[Site ID]],0),MATCH(Table11[[#Headers],[Area]],Table12[#Headers],0))</f>
        <v>2</v>
      </c>
    </row>
    <row r="652" spans="2:14" ht="15" customHeight="1" x14ac:dyDescent="0.35">
      <c r="B652" t="str">
        <f>INDEX(Table12[Site Name],MATCH('2024'!C652,Table12[Site ID],0),1)</f>
        <v>Oakhill 2 (Bridge)</v>
      </c>
      <c r="C652" s="295" t="s">
        <v>54</v>
      </c>
      <c r="D652" t="str">
        <f>Table1324[[#This Row],[Site ID]]&amp;"-"&amp;Table1324[[#This Row],[Site Name]]</f>
        <v>OH2-Oakhill 2 (Bridge)</v>
      </c>
      <c r="E652" s="296" t="s">
        <v>1482</v>
      </c>
      <c r="F652" t="s">
        <v>986</v>
      </c>
      <c r="G652" s="297">
        <v>45630</v>
      </c>
      <c r="H652" s="297">
        <v>45665</v>
      </c>
      <c r="I652" s="18">
        <v>839.03333333332557</v>
      </c>
      <c r="J652" s="18">
        <v>37.208499066386267</v>
      </c>
      <c r="K652" s="18">
        <v>19.419884690180723</v>
      </c>
      <c r="L652" s="18">
        <v>2.2690000000000001</v>
      </c>
      <c r="N652" s="273">
        <f>INDEX(Table12[],MATCH(Table1324[[#This Row],[Site ID]],Table12[[#Data],[Site ID]],0),MATCH(Table11[[#Headers],[Area]],Table12[#Headers],0))</f>
        <v>2</v>
      </c>
    </row>
    <row r="653" spans="2:14" ht="15" customHeight="1" x14ac:dyDescent="0.35">
      <c r="B653" t="str">
        <f>INDEX(Table12[Site Name],MATCH('2024'!C653,Table12[Site ID],0),1)</f>
        <v>Oakhill (Prov)</v>
      </c>
      <c r="C653" s="295" t="s">
        <v>58</v>
      </c>
      <c r="D653" t="str">
        <f>Table1324[[#This Row],[Site ID]]&amp;"-"&amp;Table1324[[#This Row],[Site Name]]</f>
        <v>OH-Oakhill (Prov)</v>
      </c>
      <c r="E653" s="296" t="s">
        <v>1483</v>
      </c>
      <c r="F653" t="s">
        <v>986</v>
      </c>
      <c r="G653" s="297">
        <v>45630</v>
      </c>
      <c r="H653" s="297">
        <v>45665</v>
      </c>
      <c r="I653" s="18">
        <v>839.03333333332557</v>
      </c>
      <c r="J653" s="18">
        <v>24.28637598824066</v>
      </c>
      <c r="K653" s="18">
        <v>12.675561580501389</v>
      </c>
      <c r="L653" s="18">
        <v>1.4810000000000001</v>
      </c>
      <c r="N653" s="273">
        <f>INDEX(Table12[],MATCH(Table1324[[#This Row],[Site ID]],Table12[[#Data],[Site ID]],0),MATCH(Table11[[#Headers],[Area]],Table12[#Headers],0))</f>
        <v>2</v>
      </c>
    </row>
    <row r="654" spans="2:14" ht="15" customHeight="1" x14ac:dyDescent="0.35">
      <c r="B654" t="str">
        <f>INDEX(Table12[Site Name],MATCH('2024'!C654,Table12[Site ID],0),1)</f>
        <v>Providence Hill 2</v>
      </c>
      <c r="C654" s="295" t="s">
        <v>62</v>
      </c>
      <c r="D654" t="str">
        <f>Table1324[[#This Row],[Site ID]]&amp;"-"&amp;Table1324[[#This Row],[Site Name]]</f>
        <v>PH2-Providence Hill 2</v>
      </c>
      <c r="E654" s="296" t="s">
        <v>1484</v>
      </c>
      <c r="F654" t="s">
        <v>986</v>
      </c>
      <c r="G654" s="297">
        <v>45630</v>
      </c>
      <c r="H654" s="297">
        <v>45665</v>
      </c>
      <c r="I654" s="18">
        <v>839.01666666660458</v>
      </c>
      <c r="J654" s="18">
        <v>34.224627639501158</v>
      </c>
      <c r="K654" s="18">
        <v>17.862540521660314</v>
      </c>
      <c r="L654" s="18">
        <v>2.0870000000000002</v>
      </c>
      <c r="N654" s="273">
        <f>INDEX(Table12[],MATCH(Table1324[[#This Row],[Site ID]],Table12[[#Data],[Site ID]],0),MATCH(Table11[[#Headers],[Area]],Table12[#Headers],0))</f>
        <v>2</v>
      </c>
    </row>
    <row r="655" spans="2:14" ht="15" customHeight="1" x14ac:dyDescent="0.35">
      <c r="B655" t="str">
        <f>INDEX(Table12[Site Name],MATCH('2024'!C655,Table12[Site ID],0),1)</f>
        <v>Providence Hill 1</v>
      </c>
      <c r="C655" s="295" t="s">
        <v>66</v>
      </c>
      <c r="D655" t="str">
        <f>Table1324[[#This Row],[Site ID]]&amp;"-"&amp;Table1324[[#This Row],[Site Name]]</f>
        <v>PH1-Providence Hill 1</v>
      </c>
      <c r="E655" s="296" t="s">
        <v>1485</v>
      </c>
      <c r="F655" t="s">
        <v>986</v>
      </c>
      <c r="G655" s="297">
        <v>45630</v>
      </c>
      <c r="H655" s="297">
        <v>45665</v>
      </c>
      <c r="I655" s="18">
        <v>839.01666666660458</v>
      </c>
      <c r="J655" s="18">
        <v>23.811288611670182</v>
      </c>
      <c r="K655" s="18">
        <v>12.427603659535587</v>
      </c>
      <c r="L655" s="18">
        <v>1.452</v>
      </c>
      <c r="N655" s="273">
        <f>INDEX(Table12[],MATCH(Table1324[[#This Row],[Site ID]],Table12[[#Data],[Site ID]],0),MATCH(Table11[[#Headers],[Area]],Table12[#Headers],0))</f>
        <v>2</v>
      </c>
    </row>
    <row r="656" spans="2:14" ht="15" customHeight="1" x14ac:dyDescent="0.35">
      <c r="B656" t="str">
        <f>INDEX(Table12[Site Name],MATCH('2024'!C656,Table12[Site ID],0),1)</f>
        <v>Providence Hill 3</v>
      </c>
      <c r="C656" s="295" t="s">
        <v>70</v>
      </c>
      <c r="D656" t="str">
        <f>Table1324[[#This Row],[Site ID]]&amp;"-"&amp;Table1324[[#This Row],[Site Name]]</f>
        <v>PH3-Providence Hill 3</v>
      </c>
      <c r="E656" s="296" t="s">
        <v>1486</v>
      </c>
      <c r="F656" t="s">
        <v>986</v>
      </c>
      <c r="G656" s="297">
        <v>45630</v>
      </c>
      <c r="H656" s="297">
        <v>45665</v>
      </c>
      <c r="I656" s="18">
        <v>839.01666666660458</v>
      </c>
      <c r="J656" s="18">
        <v>23.499708388790204</v>
      </c>
      <c r="K656" s="18">
        <v>12.264983501456266</v>
      </c>
      <c r="L656" s="18">
        <v>1.4330000000000001</v>
      </c>
      <c r="N656" s="273">
        <f>INDEX(Table12[],MATCH(Table1324[[#This Row],[Site ID]],Table12[[#Data],[Site ID]],0),MATCH(Table11[[#Headers],[Area]],Table12[#Headers],0))</f>
        <v>2</v>
      </c>
    </row>
    <row r="657" spans="2:14" ht="15" customHeight="1" x14ac:dyDescent="0.35">
      <c r="B657" t="str">
        <f>INDEX(Table12[Site Name],MATCH('2024'!C657,Table12[Site ID],0),1)</f>
        <v>Hamble Lane 2 (Tesco)</v>
      </c>
      <c r="C657" s="295" t="s">
        <v>74</v>
      </c>
      <c r="D657" t="str">
        <f>Table1324[[#This Row],[Site ID]]&amp;"-"&amp;Table1324[[#This Row],[Site Name]]</f>
        <v>HL2-Hamble Lane 2 (Tesco)</v>
      </c>
      <c r="E657" s="296" t="s">
        <v>1487</v>
      </c>
      <c r="F657" t="s">
        <v>986</v>
      </c>
      <c r="G657" s="297">
        <v>45630</v>
      </c>
      <c r="H657" s="297">
        <v>45665</v>
      </c>
      <c r="I657" s="18">
        <v>838.8666666666395</v>
      </c>
      <c r="J657" s="18">
        <v>27.686392752126778</v>
      </c>
      <c r="K657" s="18">
        <v>14.450100601318779</v>
      </c>
      <c r="L657" s="18">
        <v>1.6879999999999999</v>
      </c>
      <c r="N657" s="273">
        <f>INDEX(Table12[],MATCH(Table1324[[#This Row],[Site ID]],Table12[[#Data],[Site ID]],0),MATCH(Table11[[#Headers],[Area]],Table12[#Headers],0))</f>
        <v>2</v>
      </c>
    </row>
    <row r="658" spans="2:14" ht="15" customHeight="1" x14ac:dyDescent="0.35">
      <c r="B658" t="str">
        <f>INDEX(Table12[Site Name],MATCH('2024'!C658,Table12[Site ID],0),1)</f>
        <v>Hamble Lane (Woodlands)</v>
      </c>
      <c r="C658" s="295" t="s">
        <v>78</v>
      </c>
      <c r="D658" t="str">
        <f>Table1324[[#This Row],[Site ID]]&amp;"-"&amp;Table1324[[#This Row],[Site Name]]</f>
        <v>HL-Hamble Lane (Woodlands)</v>
      </c>
      <c r="E658" s="296" t="s">
        <v>1488</v>
      </c>
      <c r="F658" t="s">
        <v>986</v>
      </c>
      <c r="G658" s="297">
        <v>45630</v>
      </c>
      <c r="H658" s="297">
        <v>45665</v>
      </c>
      <c r="I658" s="18">
        <v>838.8666666666395</v>
      </c>
      <c r="J658" s="18">
        <v>26.521858459827609</v>
      </c>
      <c r="K658" s="18">
        <v>13.842306085505015</v>
      </c>
      <c r="L658" s="18">
        <v>1.617</v>
      </c>
      <c r="N658" s="273">
        <f>INDEX(Table12[],MATCH(Table1324[[#This Row],[Site ID]],Table12[[#Data],[Site ID]],0),MATCH(Table11[[#Headers],[Area]],Table12[#Headers],0))</f>
        <v>2</v>
      </c>
    </row>
    <row r="659" spans="2:14" ht="15" customHeight="1" x14ac:dyDescent="0.35">
      <c r="B659" t="str">
        <f>INDEX(Table12[Site Name],MATCH('2024'!C659,Table12[Site ID],0),1)</f>
        <v>Hamble Corner Fruit Farm</v>
      </c>
      <c r="C659" s="295" t="s">
        <v>82</v>
      </c>
      <c r="D659" t="str">
        <f>Table1324[[#This Row],[Site ID]]&amp;"-"&amp;Table1324[[#This Row],[Site Name]]</f>
        <v>HCF-Hamble Corner Fruit Farm</v>
      </c>
      <c r="E659" s="296">
        <v>2577610</v>
      </c>
      <c r="F659" t="s">
        <v>986</v>
      </c>
      <c r="G659" s="297">
        <v>45630</v>
      </c>
      <c r="H659" s="297">
        <v>45665</v>
      </c>
      <c r="I659" s="18">
        <v>838.8666666666395</v>
      </c>
      <c r="J659" s="18">
        <v>21.470075896050922</v>
      </c>
      <c r="K659" s="18">
        <v>11.205676354932631</v>
      </c>
      <c r="L659" s="18">
        <v>1.3089999999999999</v>
      </c>
      <c r="N659" s="273">
        <f>INDEX(Table12[],MATCH(Table1324[[#This Row],[Site ID]],Table12[[#Data],[Site ID]],0),MATCH(Table11[[#Headers],[Area]],Table12[#Headers],0))</f>
        <v>2</v>
      </c>
    </row>
    <row r="660" spans="2:14" ht="15" customHeight="1" x14ac:dyDescent="0.35">
      <c r="B660" t="str">
        <f>INDEX(Table12[Site Name],MATCH('2024'!C660,Table12[Site ID],0),1)</f>
        <v>Hamble Primary School</v>
      </c>
      <c r="C660" s="295" t="s">
        <v>90</v>
      </c>
      <c r="D660" t="str">
        <f>Table1324[[#This Row],[Site ID]]&amp;"-"&amp;Table1324[[#This Row],[Site Name]]</f>
        <v>HPS-Hamble Primary School</v>
      </c>
      <c r="E660" s="296" t="s">
        <v>1489</v>
      </c>
      <c r="F660" t="s">
        <v>986</v>
      </c>
      <c r="G660" s="297">
        <v>45630</v>
      </c>
      <c r="H660" s="297">
        <v>45665</v>
      </c>
      <c r="I660" s="18">
        <v>838.91666666662786</v>
      </c>
      <c r="J660" s="18">
        <v>18.844650044701378</v>
      </c>
      <c r="K660" s="18">
        <v>9.8354123406583405</v>
      </c>
      <c r="L660" s="18">
        <v>1.149</v>
      </c>
      <c r="N660" s="273">
        <f>INDEX(Table12[],MATCH(Table1324[[#This Row],[Site ID]],Table12[[#Data],[Site ID]],0),MATCH(Table11[[#Headers],[Area]],Table12[#Headers],0))</f>
        <v>2</v>
      </c>
    </row>
    <row r="661" spans="2:14" ht="15" customHeight="1" x14ac:dyDescent="0.35">
      <c r="B661" t="str">
        <f>INDEX(Table12[Site Name],MATCH('2024'!C661,Table12[Site ID],0),1)</f>
        <v>Hound Parish Office</v>
      </c>
      <c r="C661" s="295" t="s">
        <v>93</v>
      </c>
      <c r="D661" t="str">
        <f>Table1324[[#This Row],[Site ID]]&amp;"-"&amp;Table1324[[#This Row],[Site Name]]</f>
        <v>HPO-Hound Parish Office</v>
      </c>
      <c r="E661" s="296" t="s">
        <v>1490</v>
      </c>
      <c r="F661" t="s">
        <v>986</v>
      </c>
      <c r="G661" s="297">
        <v>45630</v>
      </c>
      <c r="H661" s="297">
        <v>45665</v>
      </c>
      <c r="I661" s="18">
        <v>838.91666666680248</v>
      </c>
      <c r="J661" s="18">
        <v>16.646927585176602</v>
      </c>
      <c r="K661" s="18">
        <v>8.6883755663760969</v>
      </c>
      <c r="L661" s="18">
        <v>1.0149999999999999</v>
      </c>
      <c r="N661" s="273">
        <f>INDEX(Table12[],MATCH(Table1324[[#This Row],[Site ID]],Table12[[#Data],[Site ID]],0),MATCH(Table11[[#Headers],[Area]],Table12[#Headers],0))</f>
        <v>2</v>
      </c>
    </row>
    <row r="662" spans="2:14" ht="15" customHeight="1" x14ac:dyDescent="0.35">
      <c r="B662" t="str">
        <f>INDEX(Table12[Site Name],MATCH('2024'!C662,Table12[Site ID],0),1)</f>
        <v>Swaythling road</v>
      </c>
      <c r="C662" s="295" t="s">
        <v>97</v>
      </c>
      <c r="D662" t="str">
        <f>Table1324[[#This Row],[Site ID]]&amp;"-"&amp;Table1324[[#This Row],[Site Name]]</f>
        <v>SWA-Swaythling road</v>
      </c>
      <c r="E662" s="296" t="s">
        <v>1491</v>
      </c>
      <c r="F662" t="s">
        <v>986</v>
      </c>
      <c r="G662" s="297">
        <v>45630</v>
      </c>
      <c r="H662" s="297">
        <v>45665</v>
      </c>
      <c r="I662" s="18">
        <v>838.84999999991851</v>
      </c>
      <c r="J662" s="18">
        <v>21.011240388629329</v>
      </c>
      <c r="K662" s="18">
        <v>10.966200620370214</v>
      </c>
      <c r="L662" s="18">
        <v>1.2809999999999999</v>
      </c>
      <c r="N662" s="273">
        <f>INDEX(Table12[],MATCH(Table1324[[#This Row],[Site ID]],Table12[[#Data],[Site ID]],0),MATCH(Table11[[#Headers],[Area]],Table12[#Headers],0))</f>
        <v>3</v>
      </c>
    </row>
    <row r="663" spans="2:14" ht="15" customHeight="1" x14ac:dyDescent="0.35">
      <c r="B663" t="str">
        <f>INDEX(Table12[Site Name],MATCH('2024'!C663,Table12[Site ID],0),1)</f>
        <v>Allington Lane</v>
      </c>
      <c r="C663" s="295" t="s">
        <v>26</v>
      </c>
      <c r="D663" t="str">
        <f>Table1324[[#This Row],[Site ID]]&amp;"-"&amp;Table1324[[#This Row],[Site Name]]</f>
        <v>AL-Allington Lane</v>
      </c>
      <c r="E663" s="296" t="s">
        <v>1492</v>
      </c>
      <c r="F663" t="s">
        <v>986</v>
      </c>
      <c r="G663" s="297">
        <v>45630</v>
      </c>
      <c r="H663" s="297">
        <v>45665</v>
      </c>
      <c r="I663" s="18">
        <v>838.8666666666395</v>
      </c>
      <c r="J663" s="18">
        <v>16.319881983629234</v>
      </c>
      <c r="K663" s="18">
        <v>8.5176837075309155</v>
      </c>
      <c r="L663" s="18">
        <v>0.995</v>
      </c>
      <c r="N663" s="273">
        <f>INDEX(Table12[],MATCH(Table1324[[#This Row],[Site ID]],Table12[[#Data],[Site ID]],0),MATCH(Table11[[#Headers],[Area]],Table12[#Headers],0))</f>
        <v>3</v>
      </c>
    </row>
    <row r="664" spans="2:14" ht="15" customHeight="1" x14ac:dyDescent="0.35">
      <c r="B664" t="str">
        <f>INDEX(Table12[Site Name],MATCH('2024'!C664,Table12[Site ID],0),1)</f>
        <v>Jukes Walk</v>
      </c>
      <c r="C664" s="295" t="s">
        <v>102</v>
      </c>
      <c r="D664" t="str">
        <f>Table1324[[#This Row],[Site ID]]&amp;"-"&amp;Table1324[[#This Row],[Site Name]]</f>
        <v>JW-Jukes Walk</v>
      </c>
      <c r="E664" s="296" t="s">
        <v>1493</v>
      </c>
      <c r="F664" t="s">
        <v>986</v>
      </c>
      <c r="G664" s="297">
        <v>45630</v>
      </c>
      <c r="H664" s="297">
        <v>45665</v>
      </c>
      <c r="I664" s="18">
        <v>838.8666666666395</v>
      </c>
      <c r="J664" s="18">
        <v>18.616146785345911</v>
      </c>
      <c r="K664" s="18">
        <v>9.7161517668819997</v>
      </c>
      <c r="L664" s="18">
        <v>1.135</v>
      </c>
      <c r="N664" s="273">
        <f>INDEX(Table12[],MATCH(Table1324[[#This Row],[Site ID]],Table12[[#Data],[Site ID]],0),MATCH(Table11[[#Headers],[Area]],Table12[#Headers],0))</f>
        <v>3</v>
      </c>
    </row>
    <row r="665" spans="2:14" ht="15" customHeight="1" x14ac:dyDescent="0.35">
      <c r="B665" t="str">
        <f>INDEX(Table12[Site Name],MATCH('2024'!C665,Table12[Site ID],0),1)</f>
        <v>Botley Road</v>
      </c>
      <c r="C665" s="295" t="s">
        <v>46</v>
      </c>
      <c r="D665" t="str">
        <f>Table1324[[#This Row],[Site ID]]&amp;"-"&amp;Table1324[[#This Row],[Site Name]]</f>
        <v>BOT-Botley Road</v>
      </c>
      <c r="E665" s="296" t="s">
        <v>1494</v>
      </c>
      <c r="F665" t="s">
        <v>986</v>
      </c>
      <c r="G665" s="297">
        <v>45630</v>
      </c>
      <c r="H665" s="297">
        <v>45665</v>
      </c>
      <c r="I665" s="18">
        <v>838.8666666666395</v>
      </c>
      <c r="J665" s="18">
        <v>25.816577127871774</v>
      </c>
      <c r="K665" s="18">
        <v>13.474205181561469</v>
      </c>
      <c r="L665" s="18">
        <v>1.5740000000000001</v>
      </c>
      <c r="N665" s="273">
        <f>INDEX(Table12[],MATCH(Table1324[[#This Row],[Site ID]],Table12[[#Data],[Site ID]],0),MATCH(Table11[[#Headers],[Area]],Table12[#Headers],0))</f>
        <v>4</v>
      </c>
    </row>
    <row r="666" spans="2:14" ht="15" customHeight="1" x14ac:dyDescent="0.35">
      <c r="B666" t="str">
        <f>INDEX(Table12[Site Name],MATCH('2024'!C666,Table12[Site ID],0),1)</f>
        <v>Wyvern School</v>
      </c>
      <c r="C666" s="295" t="s">
        <v>107</v>
      </c>
      <c r="D666" t="str">
        <f>Table1324[[#This Row],[Site ID]]&amp;"-"&amp;Table1324[[#This Row],[Site Name]]</f>
        <v>WYV-Wyvern School</v>
      </c>
      <c r="E666" s="296" t="s">
        <v>1495</v>
      </c>
      <c r="F666" t="s">
        <v>986</v>
      </c>
      <c r="G666" s="297">
        <v>45630</v>
      </c>
      <c r="H666" s="297">
        <v>45665</v>
      </c>
      <c r="I666" s="18">
        <v>838.84999999991851</v>
      </c>
      <c r="J666" s="18">
        <v>22.126591166480065</v>
      </c>
      <c r="K666" s="18">
        <v>11.548325243465587</v>
      </c>
      <c r="L666" s="18">
        <v>1.349</v>
      </c>
      <c r="N666" s="273">
        <f>INDEX(Table12[],MATCH(Table1324[[#This Row],[Site ID]],Table12[[#Data],[Site ID]],0),MATCH(Table11[[#Headers],[Area]],Table12[#Headers],0))</f>
        <v>4</v>
      </c>
    </row>
    <row r="667" spans="2:14" ht="15" customHeight="1" x14ac:dyDescent="0.35">
      <c r="B667" t="str">
        <f>INDEX(Table12[Site Name],MATCH('2024'!C667,Table12[Site ID],0),1)</f>
        <v>Fair Oak Road/Sandy Lane</v>
      </c>
      <c r="C667" s="295" t="s">
        <v>84</v>
      </c>
      <c r="D667" t="str">
        <f>Table1324[[#This Row],[Site ID]]&amp;"-"&amp;Table1324[[#This Row],[Site Name]]</f>
        <v>FORSL-Fair Oak Road/Sandy Lane</v>
      </c>
      <c r="E667" s="296" t="s">
        <v>1496</v>
      </c>
      <c r="F667" t="s">
        <v>986</v>
      </c>
      <c r="G667" s="297">
        <v>45630</v>
      </c>
      <c r="H667" s="297">
        <v>45665</v>
      </c>
      <c r="I667" s="18">
        <v>838.83333333319752</v>
      </c>
      <c r="J667" s="18">
        <v>24.472594476459356</v>
      </c>
      <c r="K667" s="18">
        <v>12.772752858277327</v>
      </c>
      <c r="L667" s="18">
        <v>1.492</v>
      </c>
      <c r="N667" s="273">
        <f>INDEX(Table12[],MATCH(Table1324[[#This Row],[Site ID]],Table12[[#Data],[Site ID]],0),MATCH(Table11[[#Headers],[Area]],Table12[#Headers],0))</f>
        <v>4</v>
      </c>
    </row>
    <row r="668" spans="2:14" ht="15" customHeight="1" x14ac:dyDescent="0.35">
      <c r="B668" t="str">
        <f>INDEX(Table12[Site Name],MATCH('2024'!C668,Table12[Site ID],0),1)</f>
        <v>Fair Oak Road</v>
      </c>
      <c r="C668" s="295" t="s">
        <v>80</v>
      </c>
      <c r="D668" t="str">
        <f>Table1324[[#This Row],[Site ID]]&amp;"-"&amp;Table1324[[#This Row],[Site Name]]</f>
        <v>FOR-Fair Oak Road</v>
      </c>
      <c r="E668" s="296" t="s">
        <v>1497</v>
      </c>
      <c r="F668" t="s">
        <v>986</v>
      </c>
      <c r="G668" s="297">
        <v>45630</v>
      </c>
      <c r="H668" s="297">
        <v>45665</v>
      </c>
      <c r="I668" s="18">
        <v>838.83333333337214</v>
      </c>
      <c r="J668" s="18">
        <v>15.500403337968685</v>
      </c>
      <c r="K668" s="18">
        <v>8.0899808653281244</v>
      </c>
      <c r="L668" s="18">
        <v>0.94499999999999995</v>
      </c>
      <c r="N668" s="273">
        <f>INDEX(Table12[],MATCH(Table1324[[#This Row],[Site ID]],Table12[[#Data],[Site ID]],0),MATCH(Table11[[#Headers],[Area]],Table12[#Headers],0))</f>
        <v>4</v>
      </c>
    </row>
    <row r="669" spans="2:14" ht="15" customHeight="1" x14ac:dyDescent="0.35">
      <c r="B669" t="str">
        <f>INDEX(Table12[Site Name],MATCH('2024'!C669,Table12[Site ID],0),1)</f>
        <v>Bishopstoke Road</v>
      </c>
      <c r="C669" s="295" t="s">
        <v>49</v>
      </c>
      <c r="D669" t="str">
        <f>Table1324[[#This Row],[Site ID]]&amp;"-"&amp;Table1324[[#This Row],[Site Name]]</f>
        <v>BR-Bishopstoke Road</v>
      </c>
      <c r="E669" s="296" t="s">
        <v>1498</v>
      </c>
      <c r="F669" t="s">
        <v>986</v>
      </c>
      <c r="G669" s="297">
        <v>45630</v>
      </c>
      <c r="H669" s="297">
        <v>45665</v>
      </c>
      <c r="I669" s="18">
        <v>838.83333333319752</v>
      </c>
      <c r="J669" s="18">
        <v>25.768395390427379</v>
      </c>
      <c r="K669" s="18">
        <v>13.449058136966274</v>
      </c>
      <c r="L669" s="18">
        <v>1.571</v>
      </c>
      <c r="N669" s="273">
        <f>INDEX(Table12[],MATCH(Table1324[[#This Row],[Site ID]],Table12[[#Data],[Site ID]],0),MATCH(Table11[[#Headers],[Area]],Table12[#Headers],0))</f>
        <v>5</v>
      </c>
    </row>
    <row r="670" spans="2:14" ht="15" customHeight="1" x14ac:dyDescent="0.35">
      <c r="B670" t="str">
        <f>INDEX(Table12[Site Name],MATCH('2024'!C670,Table12[Site ID],0),1)</f>
        <v>Bishopstoke Road 2</v>
      </c>
      <c r="C670" s="295" t="s">
        <v>52</v>
      </c>
      <c r="D670" t="str">
        <f>Table1324[[#This Row],[Site ID]]&amp;"-"&amp;Table1324[[#This Row],[Site Name]]</f>
        <v>BR2-Bishopstoke Road 2</v>
      </c>
      <c r="E670" s="296" t="s">
        <v>1499</v>
      </c>
      <c r="F670" t="s">
        <v>986</v>
      </c>
      <c r="G670" s="297">
        <v>45630</v>
      </c>
      <c r="H670" s="297">
        <v>45665</v>
      </c>
      <c r="I670" s="18">
        <v>838.8666666666395</v>
      </c>
      <c r="J670" s="18">
        <v>25.308118493205935</v>
      </c>
      <c r="K670" s="18">
        <v>13.208830111276585</v>
      </c>
      <c r="L670" s="18">
        <v>1.5429999999999999</v>
      </c>
      <c r="N670" s="273">
        <f>INDEX(Table12[],MATCH(Table1324[[#This Row],[Site ID]],Table12[[#Data],[Site ID]],0),MATCH(Table11[[#Headers],[Area]],Table12[#Headers],0))</f>
        <v>5</v>
      </c>
    </row>
    <row r="671" spans="2:14" ht="15" customHeight="1" x14ac:dyDescent="0.35">
      <c r="B671" t="str">
        <f>INDEX(Table12[Site Name],MATCH('2024'!C671,Table12[Site ID],0),1)</f>
        <v>Twyford Road</v>
      </c>
      <c r="C671" s="295" t="s">
        <v>118</v>
      </c>
      <c r="D671" t="str">
        <f>Table1324[[#This Row],[Site ID]]&amp;"-"&amp;Table1324[[#This Row],[Site Name]]</f>
        <v>TWY-Twyford Road</v>
      </c>
      <c r="E671" s="296" t="s">
        <v>1500</v>
      </c>
      <c r="F671" t="s">
        <v>986</v>
      </c>
      <c r="G671" s="297">
        <v>45630</v>
      </c>
      <c r="H671" s="297">
        <v>45665</v>
      </c>
      <c r="I671" s="18">
        <v>838.84999999991851</v>
      </c>
      <c r="J671" s="18">
        <v>17.911221314897134</v>
      </c>
      <c r="K671" s="18">
        <v>9.3482365944139527</v>
      </c>
      <c r="L671" s="18">
        <v>1.0920000000000001</v>
      </c>
      <c r="N671" s="273">
        <f>INDEX(Table12[],MATCH(Table1324[[#This Row],[Site ID]],Table12[[#Data],[Site ID]],0),MATCH(Table11[[#Headers],[Area]],Table12[#Headers],0))</f>
        <v>5</v>
      </c>
    </row>
    <row r="672" spans="2:14" ht="15" customHeight="1" x14ac:dyDescent="0.35">
      <c r="B672" t="str">
        <f>INDEX(Table12[Site Name],MATCH('2024'!C672,Table12[Site ID],0),1)</f>
        <v>Mill Street</v>
      </c>
      <c r="C672" s="295" t="s">
        <v>122</v>
      </c>
      <c r="D672" t="str">
        <f>Table1324[[#This Row],[Site ID]]&amp;"-"&amp;Table1324[[#This Row],[Site Name]]</f>
        <v>MS-Mill Street</v>
      </c>
      <c r="E672" s="296" t="s">
        <v>1501</v>
      </c>
      <c r="F672" t="s">
        <v>986</v>
      </c>
      <c r="G672" s="297">
        <v>45630</v>
      </c>
      <c r="H672" s="297">
        <v>45665</v>
      </c>
      <c r="I672" s="18">
        <v>838.8666666666395</v>
      </c>
      <c r="J672" s="18">
        <v>20.781196455535916</v>
      </c>
      <c r="K672" s="18">
        <v>10.846135937127306</v>
      </c>
      <c r="L672" s="18">
        <v>1.2669999999999999</v>
      </c>
      <c r="N672" s="273">
        <f>INDEX(Table12[],MATCH(Table1324[[#This Row],[Site ID]],Table12[[#Data],[Site ID]],0),MATCH(Table11[[#Headers],[Area]],Table12[#Headers],0))</f>
        <v>5</v>
      </c>
    </row>
    <row r="673" spans="2:14" ht="15" customHeight="1" x14ac:dyDescent="0.35">
      <c r="B673" t="str">
        <f>INDEX(Table12[Site Name],MATCH('2024'!C673,Table12[Site ID],0),1)</f>
        <v>Campbell Road 4</v>
      </c>
      <c r="C673" s="295" t="s">
        <v>72</v>
      </c>
      <c r="D673" t="str">
        <f>Table1324[[#This Row],[Site ID]]&amp;"-"&amp;Table1324[[#This Row],[Site Name]]</f>
        <v>CR4-Campbell Road 4</v>
      </c>
      <c r="E673" s="296" t="s">
        <v>1502</v>
      </c>
      <c r="F673" t="s">
        <v>986</v>
      </c>
      <c r="G673" s="297">
        <v>45630</v>
      </c>
      <c r="H673" s="297">
        <v>45665</v>
      </c>
      <c r="I673" s="18">
        <v>838.84999999991851</v>
      </c>
      <c r="J673" s="18">
        <v>24.291683852896206</v>
      </c>
      <c r="K673" s="18">
        <v>12.678331864768376</v>
      </c>
      <c r="L673" s="18">
        <v>1.4810000000000001</v>
      </c>
      <c r="N673" s="273">
        <f>INDEX(Table12[],MATCH(Table1324[[#This Row],[Site ID]],Table12[[#Data],[Site ID]],0),MATCH(Table11[[#Headers],[Area]],Table12[#Headers],0))</f>
        <v>5</v>
      </c>
    </row>
    <row r="674" spans="2:14" ht="15" customHeight="1" x14ac:dyDescent="0.35">
      <c r="B674" t="str">
        <f>INDEX(Table12[Site Name],MATCH('2024'!C674,Table12[Site ID],0),1)</f>
        <v>Campbell Road 3</v>
      </c>
      <c r="C674" s="295" t="s">
        <v>68</v>
      </c>
      <c r="D674" t="str">
        <f>Table1324[[#This Row],[Site ID]]&amp;"-"&amp;Table1324[[#This Row],[Site Name]]</f>
        <v>CR3-Campbell Road 3</v>
      </c>
      <c r="E674" s="296" t="s">
        <v>1503</v>
      </c>
      <c r="F674" t="s">
        <v>986</v>
      </c>
      <c r="G674" s="297">
        <v>45630</v>
      </c>
      <c r="H674" s="297">
        <v>45665</v>
      </c>
      <c r="I674" s="18">
        <v>838.84999999991851</v>
      </c>
      <c r="J674" s="18">
        <v>15.286866543483635</v>
      </c>
      <c r="K674" s="18">
        <v>7.978531598895426</v>
      </c>
      <c r="L674" s="18">
        <v>0.93200000000000005</v>
      </c>
      <c r="N674" s="273">
        <f>INDEX(Table12[],MATCH(Table1324[[#This Row],[Site ID]],Table12[[#Data],[Site ID]],0),MATCH(Table11[[#Headers],[Area]],Table12[#Headers],0))</f>
        <v>5</v>
      </c>
    </row>
    <row r="675" spans="2:14" ht="15" customHeight="1" x14ac:dyDescent="0.35">
      <c r="B675" t="str">
        <f>INDEX(Table12[Site Name],MATCH('2024'!C675,Table12[Site ID],0),1)</f>
        <v>Campbell Road</v>
      </c>
      <c r="C675" s="295" t="s">
        <v>64</v>
      </c>
      <c r="D675" t="str">
        <f>Table1324[[#This Row],[Site ID]]&amp;"-"&amp;Table1324[[#This Row],[Site Name]]</f>
        <v>CR-Campbell Road</v>
      </c>
      <c r="E675" s="296" t="s">
        <v>1504</v>
      </c>
      <c r="F675" t="s">
        <v>986</v>
      </c>
      <c r="G675" s="297">
        <v>45630</v>
      </c>
      <c r="H675" s="297">
        <v>45665</v>
      </c>
      <c r="I675" s="18">
        <v>838.8833333333605</v>
      </c>
      <c r="J675" s="18">
        <v>33.705217253093302</v>
      </c>
      <c r="K675" s="18">
        <v>17.591449505789825</v>
      </c>
      <c r="L675" s="18">
        <v>2.0550000000000002</v>
      </c>
      <c r="N675" s="273">
        <f>INDEX(Table12[],MATCH(Table1324[[#This Row],[Site ID]],Table12[[#Data],[Site ID]],0),MATCH(Table11[[#Headers],[Area]],Table12[#Headers],0))</f>
        <v>5</v>
      </c>
    </row>
    <row r="676" spans="2:14" ht="15" customHeight="1" x14ac:dyDescent="0.35">
      <c r="B676" t="str">
        <f>INDEX(Table12[Site Name],MATCH('2024'!C676,Table12[Site ID],0),1)</f>
        <v>Southampton Road Analyser (A)</v>
      </c>
      <c r="C676" s="295" t="s">
        <v>135</v>
      </c>
      <c r="D676" t="str">
        <f>Table1324[[#This Row],[Site ID]]&amp;"-"&amp;Table1324[[#This Row],[Site Name]]</f>
        <v>SRAN(A)-Southampton Road Analyser (A)</v>
      </c>
      <c r="E676" s="296" t="s">
        <v>1505</v>
      </c>
      <c r="F676" t="s">
        <v>986</v>
      </c>
      <c r="G676" s="297">
        <v>45630</v>
      </c>
      <c r="H676" s="297">
        <v>45665</v>
      </c>
      <c r="I676" s="18">
        <v>838.85000000009313</v>
      </c>
      <c r="J676" s="18">
        <v>28.277422661974569</v>
      </c>
      <c r="K676" s="18">
        <v>14.758571326709065</v>
      </c>
      <c r="L676" s="18">
        <v>1.724</v>
      </c>
      <c r="N676" s="273">
        <f>INDEX(Table12[],MATCH(Table1324[[#This Row],[Site ID]],Table12[[#Data],[Site ID]],0),MATCH(Table11[[#Headers],[Area]],Table12[#Headers],0))</f>
        <v>5</v>
      </c>
    </row>
    <row r="677" spans="2:14" ht="15" customHeight="1" x14ac:dyDescent="0.35">
      <c r="B677" t="str">
        <f>INDEX(Table12[Site Name],MATCH('2024'!C677,Table12[Site ID],0),1)</f>
        <v>Southampton Road Analyser (B)</v>
      </c>
      <c r="C677" s="295" t="s">
        <v>138</v>
      </c>
      <c r="D677" t="str">
        <f>Table1324[[#This Row],[Site ID]]&amp;"-"&amp;Table1324[[#This Row],[Site Name]]</f>
        <v>SRAN(B)-Southampton Road Analyser (B)</v>
      </c>
      <c r="E677" s="296" t="s">
        <v>1506</v>
      </c>
      <c r="F677" t="s">
        <v>986</v>
      </c>
      <c r="G677" s="297">
        <v>45630</v>
      </c>
      <c r="H677" s="297">
        <v>45665</v>
      </c>
      <c r="I677" s="18">
        <v>838.85000000009313</v>
      </c>
      <c r="J677" s="18">
        <v>27.998584967511942</v>
      </c>
      <c r="K677" s="18">
        <v>14.613040170935252</v>
      </c>
      <c r="L677" s="18">
        <v>1.7070000000000001</v>
      </c>
      <c r="N677" s="273">
        <f>INDEX(Table12[],MATCH(Table1324[[#This Row],[Site ID]],Table12[[#Data],[Site ID]],0),MATCH(Table11[[#Headers],[Area]],Table12[#Headers],0))</f>
        <v>5</v>
      </c>
    </row>
    <row r="678" spans="2:14" ht="15" customHeight="1" x14ac:dyDescent="0.35">
      <c r="B678" t="str">
        <f>INDEX(Table12[Site Name],MATCH('2024'!C678,Table12[Site ID],0),1)</f>
        <v>Southampton Road Analyser (C)</v>
      </c>
      <c r="C678" s="295" t="s">
        <v>141</v>
      </c>
      <c r="D678" t="str">
        <f>Table1324[[#This Row],[Site ID]]&amp;"-"&amp;Table1324[[#This Row],[Site Name]]</f>
        <v>SRAN(C)-Southampton Road Analyser (C)</v>
      </c>
      <c r="E678" s="296" t="s">
        <v>1507</v>
      </c>
      <c r="F678" t="s">
        <v>986</v>
      </c>
      <c r="G678" s="297">
        <v>45630</v>
      </c>
      <c r="H678" s="297">
        <v>45665</v>
      </c>
      <c r="I678" s="18">
        <v>838.84999999991851</v>
      </c>
      <c r="J678" s="18">
        <v>27.24408297073639</v>
      </c>
      <c r="K678" s="18">
        <v>14.219249984726718</v>
      </c>
      <c r="L678" s="18">
        <v>1.661</v>
      </c>
      <c r="N678" s="273">
        <f>INDEX(Table12[],MATCH(Table1324[[#This Row],[Site ID]],Table12[[#Data],[Site ID]],0),MATCH(Table11[[#Headers],[Area]],Table12[#Headers],0))</f>
        <v>5</v>
      </c>
    </row>
    <row r="679" spans="2:14" ht="15" customHeight="1" x14ac:dyDescent="0.35">
      <c r="B679" t="str">
        <f>INDEX(Table12[Site Name],MATCH('2024'!C679,Table12[Site ID],0),1)</f>
        <v>Chestnut Avenue</v>
      </c>
      <c r="C679" s="295" t="s">
        <v>56</v>
      </c>
      <c r="D679" t="str">
        <f>Table1324[[#This Row],[Site ID]]&amp;"-"&amp;Table1324[[#This Row],[Site Name]]</f>
        <v>CA-Chestnut Avenue</v>
      </c>
      <c r="E679" s="296" t="s">
        <v>1508</v>
      </c>
      <c r="F679" t="s">
        <v>986</v>
      </c>
      <c r="G679" s="297">
        <v>45630</v>
      </c>
      <c r="H679" s="297">
        <v>45665</v>
      </c>
      <c r="I679" s="18">
        <v>838.83333333319752</v>
      </c>
      <c r="J679" s="18">
        <v>20.076712894896954</v>
      </c>
      <c r="K679" s="18">
        <v>10.478451406522419</v>
      </c>
      <c r="L679" s="18">
        <v>1.224</v>
      </c>
      <c r="N679" s="273">
        <f>INDEX(Table12[],MATCH(Table1324[[#This Row],[Site ID]],Table12[[#Data],[Site ID]],0),MATCH(Table11[[#Headers],[Area]],Table12[#Headers],0))</f>
        <v>5</v>
      </c>
    </row>
    <row r="680" spans="2:14" ht="15" customHeight="1" x14ac:dyDescent="0.35">
      <c r="B680" t="str">
        <f>INDEX(Table12[Site Name],MATCH('2024'!C680,Table12[Site ID],0),1)</f>
        <v>Southampton Road 1</v>
      </c>
      <c r="C680" s="295" t="s">
        <v>149</v>
      </c>
      <c r="D680" t="str">
        <f>Table1324[[#This Row],[Site ID]]&amp;"-"&amp;Table1324[[#This Row],[Site Name]]</f>
        <v>SR1-Southampton Road 1</v>
      </c>
      <c r="E680" s="296" t="s">
        <v>1509</v>
      </c>
      <c r="F680" t="s">
        <v>986</v>
      </c>
      <c r="G680" s="297">
        <v>45630</v>
      </c>
      <c r="H680" s="297">
        <v>45665</v>
      </c>
      <c r="I680" s="18">
        <v>838.8666666666395</v>
      </c>
      <c r="J680" s="18">
        <v>36.55981602161765</v>
      </c>
      <c r="K680" s="18">
        <v>19.081323602096894</v>
      </c>
      <c r="L680" s="18">
        <v>2.2290000000000001</v>
      </c>
      <c r="N680" s="273">
        <f>INDEX(Table12[],MATCH(Table1324[[#This Row],[Site ID]],Table12[[#Data],[Site ID]],0),MATCH(Table11[[#Headers],[Area]],Table12[#Headers],0))</f>
        <v>5</v>
      </c>
    </row>
    <row r="681" spans="2:14" ht="15" customHeight="1" x14ac:dyDescent="0.35">
      <c r="B681" t="str">
        <f>INDEX(Table12[Site Name],MATCH('2024'!C681,Table12[Site ID],0),1)</f>
        <v>Southampton Road 2</v>
      </c>
      <c r="C681" s="295" t="s">
        <v>152</v>
      </c>
      <c r="D681" t="str">
        <f>Table1324[[#This Row],[Site ID]]&amp;"-"&amp;Table1324[[#This Row],[Site Name]]</f>
        <v>SR2-Southampton Road 2</v>
      </c>
      <c r="E681" s="296" t="s">
        <v>1510</v>
      </c>
      <c r="F681" t="s">
        <v>986</v>
      </c>
      <c r="G681" s="297">
        <v>45630</v>
      </c>
      <c r="H681" s="297">
        <v>45665</v>
      </c>
      <c r="I681" s="18">
        <v>838.83333333337214</v>
      </c>
      <c r="J681" s="18">
        <v>30.262692231272194</v>
      </c>
      <c r="K681" s="18">
        <v>15.794724546593004</v>
      </c>
      <c r="L681" s="18">
        <v>1.845</v>
      </c>
      <c r="N681" s="273">
        <f>INDEX(Table12[],MATCH(Table1324[[#This Row],[Site ID]],Table12[[#Data],[Site ID]],0),MATCH(Table11[[#Headers],[Area]],Table12[#Headers],0))</f>
        <v>5</v>
      </c>
    </row>
    <row r="682" spans="2:14" ht="15" customHeight="1" x14ac:dyDescent="0.35">
      <c r="B682" t="str">
        <f>INDEX(Table12[Site Name],MATCH('2024'!C682,Table12[Site ID],0),1)</f>
        <v>The Point (A)</v>
      </c>
      <c r="C682" s="295" t="s">
        <v>156</v>
      </c>
      <c r="D682" t="str">
        <f>Table1324[[#This Row],[Site ID]]&amp;"-"&amp;Table1324[[#This Row],[Site Name]]</f>
        <v>TP(A)-The Point (A)</v>
      </c>
      <c r="E682" s="296" t="s">
        <v>1511</v>
      </c>
      <c r="F682" t="s">
        <v>986</v>
      </c>
      <c r="G682" s="297">
        <v>45630</v>
      </c>
      <c r="H682" s="297">
        <v>45665</v>
      </c>
      <c r="I682" s="18">
        <v>838.84999999991851</v>
      </c>
      <c r="J682" s="18">
        <v>16.402217321334369</v>
      </c>
      <c r="K682" s="18">
        <v>8.5606562219907989</v>
      </c>
      <c r="L682" s="18">
        <v>1</v>
      </c>
      <c r="N682" s="273">
        <f>INDEX(Table12[],MATCH(Table1324[[#This Row],[Site ID]],Table12[[#Data],[Site ID]],0),MATCH(Table11[[#Headers],[Area]],Table12[#Headers],0))</f>
        <v>6</v>
      </c>
    </row>
    <row r="683" spans="2:14" ht="15" customHeight="1" x14ac:dyDescent="0.35">
      <c r="B683" t="str">
        <f>INDEX(Table12[Site Name],MATCH('2024'!C683,Table12[Site ID],0),1)</f>
        <v>The Point (B)</v>
      </c>
      <c r="C683" s="295" t="s">
        <v>159</v>
      </c>
      <c r="D683" t="str">
        <f>Table1324[[#This Row],[Site ID]]&amp;"-"&amp;Table1324[[#This Row],[Site Name]]</f>
        <v>TP(B)-The Point (B)</v>
      </c>
      <c r="E683" s="296" t="s">
        <v>1512</v>
      </c>
      <c r="F683" t="s">
        <v>986</v>
      </c>
      <c r="G683" s="297">
        <v>45630</v>
      </c>
      <c r="H683" s="297">
        <v>45665</v>
      </c>
      <c r="I683" s="18">
        <v>838.84999999991851</v>
      </c>
      <c r="J683" s="18">
        <v>19.485834177745232</v>
      </c>
      <c r="K683" s="18">
        <v>10.170059591725069</v>
      </c>
      <c r="L683" s="18">
        <v>1.1879999999999999</v>
      </c>
      <c r="N683" s="273">
        <f>INDEX(Table12[],MATCH(Table1324[[#This Row],[Site ID]],Table12[[#Data],[Site ID]],0),MATCH(Table11[[#Headers],[Area]],Table12[#Headers],0))</f>
        <v>6</v>
      </c>
    </row>
    <row r="684" spans="2:14" ht="15" customHeight="1" x14ac:dyDescent="0.35">
      <c r="B684" t="str">
        <f>INDEX(Table12[Site Name],MATCH('2024'!C684,Table12[Site ID],0),1)</f>
        <v>The Point (C)</v>
      </c>
      <c r="C684" s="295" t="s">
        <v>162</v>
      </c>
      <c r="D684" t="str">
        <f>Table1324[[#This Row],[Site ID]]&amp;"-"&amp;Table1324[[#This Row],[Site Name]]</f>
        <v>TP(C)-The Point (C)</v>
      </c>
      <c r="E684" s="296" t="s">
        <v>1513</v>
      </c>
      <c r="F684" t="s">
        <v>986</v>
      </c>
      <c r="G684" s="297">
        <v>45630</v>
      </c>
      <c r="H684" s="297">
        <v>45665</v>
      </c>
      <c r="I684" s="18">
        <v>838.85000000009313</v>
      </c>
      <c r="J684" s="18">
        <v>18.862549919530597</v>
      </c>
      <c r="K684" s="18">
        <v>9.8447546552873675</v>
      </c>
      <c r="L684" s="18">
        <v>1.1499999999999999</v>
      </c>
      <c r="N684" s="273">
        <f>INDEX(Table12[],MATCH(Table1324[[#This Row],[Site ID]],Table12[[#Data],[Site ID]],0),MATCH(Table11[[#Headers],[Area]],Table12[#Headers],0))</f>
        <v>6</v>
      </c>
    </row>
    <row r="685" spans="2:14" ht="15" customHeight="1" x14ac:dyDescent="0.35">
      <c r="B685" t="str">
        <f>INDEX(Table12[Site Name],MATCH('2024'!C685,Table12[Site ID],0),1)</f>
        <v>leigh road/Pluto Road</v>
      </c>
      <c r="C685" s="295" t="s">
        <v>124</v>
      </c>
      <c r="D685" t="str">
        <f>Table1324[[#This Row],[Site ID]]&amp;"-"&amp;Table1324[[#This Row],[Site Name]]</f>
        <v>LRPR-leigh road/Pluto Road</v>
      </c>
      <c r="E685" s="296" t="s">
        <v>1514</v>
      </c>
      <c r="F685" t="s">
        <v>986</v>
      </c>
      <c r="G685" s="297">
        <v>45630</v>
      </c>
      <c r="H685" s="297">
        <v>45665</v>
      </c>
      <c r="I685" s="18">
        <v>838.85000000009313</v>
      </c>
      <c r="J685" s="18">
        <v>21.831351254691501</v>
      </c>
      <c r="K685" s="18">
        <v>11.394233431467381</v>
      </c>
      <c r="L685" s="18">
        <v>1.331</v>
      </c>
      <c r="N685" s="273">
        <f>INDEX(Table12[],MATCH(Table1324[[#This Row],[Site ID]],Table12[[#Data],[Site ID]],0),MATCH(Table11[[#Headers],[Area]],Table12[#Headers],0))</f>
        <v>6</v>
      </c>
    </row>
    <row r="686" spans="2:14" ht="15" customHeight="1" x14ac:dyDescent="0.35">
      <c r="B686" t="str">
        <f>INDEX(Table12[Site Name],MATCH('2024'!C686,Table12[Site ID],0),1)</f>
        <v>Oxburgh Close</v>
      </c>
      <c r="C686" s="295" t="s">
        <v>143</v>
      </c>
      <c r="D686" t="str">
        <f>Table1324[[#This Row],[Site ID]]&amp;"-"&amp;Table1324[[#This Row],[Site Name]]</f>
        <v>OX-Oxburgh Close</v>
      </c>
      <c r="E686" s="296" t="s">
        <v>1515</v>
      </c>
      <c r="F686" t="s">
        <v>986</v>
      </c>
      <c r="G686" s="297">
        <v>45630</v>
      </c>
      <c r="H686" s="297">
        <v>45665</v>
      </c>
      <c r="I686" s="18">
        <v>838.85000000009313</v>
      </c>
      <c r="J686" s="18">
        <v>14.647180067948543</v>
      </c>
      <c r="K686" s="18">
        <v>7.644666006236192</v>
      </c>
      <c r="L686" s="18">
        <v>0.89300000000000002</v>
      </c>
      <c r="N686" s="273">
        <f>INDEX(Table12[],MATCH(Table1324[[#This Row],[Site ID]],Table12[[#Data],[Site ID]],0),MATCH(Table11[[#Headers],[Area]],Table12[#Headers],0))</f>
        <v>6</v>
      </c>
    </row>
    <row r="687" spans="2:14" ht="15" customHeight="1" x14ac:dyDescent="0.35">
      <c r="B687" t="str">
        <f>INDEX(Table12[Site Name],MATCH('2024'!C687,Table12[Site ID],0),1)</f>
        <v>Hadleigh Gardens</v>
      </c>
      <c r="C687" s="295" t="s">
        <v>95</v>
      </c>
      <c r="D687" t="str">
        <f>Table1324[[#This Row],[Site ID]]&amp;"-"&amp;Table1324[[#This Row],[Site Name]]</f>
        <v>HG-Hadleigh Gardens</v>
      </c>
      <c r="E687" s="296" t="s">
        <v>1516</v>
      </c>
      <c r="F687" t="s">
        <v>986</v>
      </c>
      <c r="G687" s="297">
        <v>45630</v>
      </c>
      <c r="H687" s="297">
        <v>45665</v>
      </c>
      <c r="I687" s="18">
        <v>838.83333333337214</v>
      </c>
      <c r="J687" s="18">
        <v>13.745331213987045</v>
      </c>
      <c r="K687" s="18">
        <v>7.1739724498888551</v>
      </c>
      <c r="L687" s="18">
        <v>0.83799999999999997</v>
      </c>
      <c r="N687" s="273">
        <f>INDEX(Table12[],MATCH(Table1324[[#This Row],[Site ID]],Table12[[#Data],[Site ID]],0),MATCH(Table11[[#Headers],[Area]],Table12[#Headers],0))</f>
        <v>6</v>
      </c>
    </row>
    <row r="688" spans="2:14" ht="15" customHeight="1" x14ac:dyDescent="0.35">
      <c r="B688" t="str">
        <f>INDEX(Table12[Site Name],MATCH('2024'!C688,Table12[Site ID],0),1)</f>
        <v>Woodside Avenue</v>
      </c>
      <c r="C688" s="295" t="s">
        <v>175</v>
      </c>
      <c r="D688" t="str">
        <f>Table1324[[#This Row],[Site ID]]&amp;"-"&amp;Table1324[[#This Row],[Site Name]]</f>
        <v>WA-Woodside Avenue</v>
      </c>
      <c r="E688" s="296" t="s">
        <v>1517</v>
      </c>
      <c r="F688" t="s">
        <v>986</v>
      </c>
      <c r="G688" s="297">
        <v>45630</v>
      </c>
      <c r="H688" s="297">
        <v>45665</v>
      </c>
      <c r="I688" s="18">
        <v>838.81666666665114</v>
      </c>
      <c r="J688" s="18">
        <v>25.801713127620737</v>
      </c>
      <c r="K688" s="18">
        <v>13.466447352620428</v>
      </c>
      <c r="L688" s="18">
        <v>1.573</v>
      </c>
      <c r="N688" s="273">
        <f>INDEX(Table12[],MATCH(Table1324[[#This Row],[Site ID]],Table12[[#Data],[Site ID]],0),MATCH(Table11[[#Headers],[Area]],Table12[#Headers],0))</f>
        <v>6</v>
      </c>
    </row>
    <row r="689" spans="2:15" ht="15" customHeight="1" x14ac:dyDescent="0.35">
      <c r="B689" t="str">
        <f>INDEX(Table12[Site Name],MATCH('2024'!C689,Table12[Site ID],0),1)</f>
        <v>Belmont Road</v>
      </c>
      <c r="C689" s="295" t="s">
        <v>42</v>
      </c>
      <c r="D689" t="str">
        <f>Table1324[[#This Row],[Site ID]]&amp;"-"&amp;Table1324[[#This Row],[Site Name]]</f>
        <v>BEL-Belmont Road</v>
      </c>
      <c r="E689" s="296" t="s">
        <v>1518</v>
      </c>
      <c r="F689" t="s">
        <v>986</v>
      </c>
      <c r="G689" s="297">
        <v>45630</v>
      </c>
      <c r="H689" s="297">
        <v>45665</v>
      </c>
      <c r="I689" s="18">
        <v>838.85000000009313</v>
      </c>
      <c r="J689" s="18">
        <v>16.730261667757574</v>
      </c>
      <c r="K689" s="18">
        <v>8.7318693464287964</v>
      </c>
      <c r="L689" s="18">
        <v>1.02</v>
      </c>
      <c r="N689" s="273">
        <f>INDEX(Table12[],MATCH(Table1324[[#This Row],[Site ID]],Table12[[#Data],[Site ID]],0),MATCH(Table11[[#Headers],[Area]],Table12[#Headers],0))</f>
        <v>6</v>
      </c>
    </row>
    <row r="690" spans="2:15" ht="15" customHeight="1" x14ac:dyDescent="0.35">
      <c r="B690" t="str">
        <f>INDEX(Table12[Site Name],MATCH('2024'!C690,Table12[Site ID],0),1)</f>
        <v>Leigh Road/J13</v>
      </c>
      <c r="C690" s="295" t="s">
        <v>120</v>
      </c>
      <c r="D690" t="str">
        <f>Table1324[[#This Row],[Site ID]]&amp;"-"&amp;Table1324[[#This Row],[Site Name]]</f>
        <v>LR13-Leigh Road/J13</v>
      </c>
      <c r="E690" s="296" t="s">
        <v>1519</v>
      </c>
      <c r="F690" t="s">
        <v>986</v>
      </c>
      <c r="G690" s="297">
        <v>45630</v>
      </c>
      <c r="H690" s="297">
        <v>45665</v>
      </c>
      <c r="I690" s="18">
        <v>838.85000000009313</v>
      </c>
      <c r="J690" s="18">
        <v>29.638806699645038</v>
      </c>
      <c r="K690" s="18">
        <v>15.469105793134155</v>
      </c>
      <c r="L690" s="18">
        <v>1.8069999999999999</v>
      </c>
      <c r="N690" s="273">
        <f>INDEX(Table12[],MATCH(Table1324[[#This Row],[Site ID]],Table12[[#Data],[Site ID]],0),MATCH(Table11[[#Headers],[Area]],Table12[#Headers],0))</f>
        <v>6</v>
      </c>
    </row>
    <row r="691" spans="2:15" ht="15" customHeight="1" x14ac:dyDescent="0.35">
      <c r="B691" t="str">
        <f>INDEX(Table12[Site Name],MATCH('2024'!C691,Table12[Site ID],0),1)</f>
        <v>Steele Close (A)</v>
      </c>
      <c r="C691" s="295" t="s">
        <v>167</v>
      </c>
      <c r="D691" t="str">
        <f>Table1324[[#This Row],[Site ID]]&amp;"-"&amp;Table1324[[#This Row],[Site Name]]</f>
        <v>SC(A)-Steele Close (A)</v>
      </c>
      <c r="E691" s="296" t="s">
        <v>1520</v>
      </c>
      <c r="F691" t="s">
        <v>986</v>
      </c>
      <c r="G691" s="297">
        <v>45630</v>
      </c>
      <c r="H691" s="297">
        <v>45665</v>
      </c>
      <c r="I691" s="18">
        <v>838.84999999991851</v>
      </c>
      <c r="J691" s="18">
        <v>16.205390713478359</v>
      </c>
      <c r="K691" s="18">
        <v>8.4579283473269093</v>
      </c>
      <c r="L691" s="18">
        <v>0.98799999999999999</v>
      </c>
      <c r="N691" s="273">
        <f>INDEX(Table12[],MATCH(Table1324[[#This Row],[Site ID]],Table12[[#Data],[Site ID]],0),MATCH(Table11[[#Headers],[Area]],Table12[#Headers],0))</f>
        <v>6</v>
      </c>
    </row>
    <row r="692" spans="2:15" ht="15" customHeight="1" x14ac:dyDescent="0.35">
      <c r="B692" t="str">
        <f>INDEX(Table12[Site Name],MATCH('2024'!C692,Table12[Site ID],0),1)</f>
        <v>Steele Close (B)</v>
      </c>
      <c r="C692" s="295" t="s">
        <v>170</v>
      </c>
      <c r="D692" t="str">
        <f>Table1324[[#This Row],[Site ID]]&amp;"-"&amp;Table1324[[#This Row],[Site Name]]</f>
        <v>SC(B)-Steele Close (B)</v>
      </c>
      <c r="E692" s="296" t="s">
        <v>1521</v>
      </c>
      <c r="F692" t="s">
        <v>986</v>
      </c>
      <c r="G692" s="297">
        <v>45630</v>
      </c>
      <c r="H692" s="297">
        <v>45665</v>
      </c>
      <c r="I692" s="18">
        <v>838.84999999991851</v>
      </c>
      <c r="J692" s="18">
        <v>15.746128628480994</v>
      </c>
      <c r="K692" s="18">
        <v>8.2182299731111659</v>
      </c>
      <c r="L692" s="18">
        <v>0.96</v>
      </c>
      <c r="N692" s="273">
        <f>INDEX(Table12[],MATCH(Table1324[[#This Row],[Site ID]],Table12[[#Data],[Site ID]],0),MATCH(Table11[[#Headers],[Area]],Table12[#Headers],0))</f>
        <v>6</v>
      </c>
    </row>
    <row r="693" spans="2:15" ht="15" customHeight="1" x14ac:dyDescent="0.35">
      <c r="B693" t="str">
        <f>INDEX(Table12[Site Name],MATCH('2024'!C693,Table12[Site ID],0),1)</f>
        <v>Steele Close (C)</v>
      </c>
      <c r="C693" s="295" t="s">
        <v>173</v>
      </c>
      <c r="D693" t="str">
        <f>Table1324[[#This Row],[Site ID]]&amp;"-"&amp;Table1324[[#This Row],[Site Name]]</f>
        <v>SC(C)-Steele Close (C)</v>
      </c>
      <c r="E693" s="296" t="s">
        <v>1522</v>
      </c>
      <c r="F693" t="s">
        <v>986</v>
      </c>
      <c r="G693" s="297">
        <v>45630</v>
      </c>
      <c r="H693" s="297">
        <v>45665</v>
      </c>
      <c r="I693" s="18">
        <v>838.85000000009313</v>
      </c>
      <c r="J693" s="309">
        <v>15.860944149727034</v>
      </c>
      <c r="K693" s="18">
        <v>8.27815456666338</v>
      </c>
      <c r="L693" s="18">
        <v>0.96699999999999997</v>
      </c>
      <c r="M693" t="s">
        <v>991</v>
      </c>
      <c r="N693" s="273">
        <f>INDEX(Table12[],MATCH(Table1324[[#This Row],[Site ID]],Table12[[#Data],[Site ID]],0),MATCH(Table11[[#Headers],[Area]],Table12[#Headers],0))</f>
        <v>6</v>
      </c>
    </row>
    <row r="694" spans="2:15" ht="15" customHeight="1" x14ac:dyDescent="0.35">
      <c r="B694" t="str">
        <f>INDEX(Table12[Site Name],MATCH('2024'!C694,Table12[Site ID],0),1)</f>
        <v>Medina Close</v>
      </c>
      <c r="C694" s="295" t="s">
        <v>127</v>
      </c>
      <c r="D694" t="str">
        <f>Table1324[[#This Row],[Site ID]]&amp;"-"&amp;Table1324[[#This Row],[Site Name]]</f>
        <v>MC-Medina Close</v>
      </c>
      <c r="E694" s="296" t="s">
        <v>1523</v>
      </c>
      <c r="F694" t="s">
        <v>986</v>
      </c>
      <c r="G694" s="297">
        <v>45630</v>
      </c>
      <c r="H694" s="297">
        <v>45665</v>
      </c>
      <c r="I694" s="18">
        <v>838.83333333337214</v>
      </c>
      <c r="J694" s="18">
        <v>15.139547387243489</v>
      </c>
      <c r="K694" s="18">
        <v>7.9016426864527611</v>
      </c>
      <c r="L694" s="18">
        <v>0.92300000000000004</v>
      </c>
      <c r="N694" s="273">
        <f>INDEX(Table12[],MATCH(Table1324[[#This Row],[Site ID]],Table12[[#Data],[Site ID]],0),MATCH(Table11[[#Headers],[Area]],Table12[#Headers],0))</f>
        <v>6</v>
      </c>
    </row>
    <row r="695" spans="2:15" ht="15" customHeight="1" x14ac:dyDescent="0.35">
      <c r="B695" t="str">
        <f>INDEX(Table12[Site Name],MATCH('2024'!C695,Table12[Site ID],0),1)</f>
        <v>Porteous Crescent (A)</v>
      </c>
      <c r="C695" s="295" t="s">
        <v>154</v>
      </c>
      <c r="D695" t="str">
        <f>Table1324[[#This Row],[Site ID]]&amp;"-"&amp;Table1324[[#This Row],[Site Name]]</f>
        <v>PC(A)-Porteous Crescent (A)</v>
      </c>
      <c r="E695" s="296">
        <v>2577647</v>
      </c>
      <c r="F695" t="s">
        <v>986</v>
      </c>
      <c r="G695" s="297">
        <v>45630</v>
      </c>
      <c r="H695" s="297">
        <v>45665</v>
      </c>
      <c r="I695" s="18">
        <v>838.83333333337214</v>
      </c>
      <c r="J695" s="309"/>
      <c r="K695" s="18">
        <v>7.4222364129518343</v>
      </c>
      <c r="L695" s="18">
        <v>0.86699999999999999</v>
      </c>
      <c r="M695" t="s">
        <v>1524</v>
      </c>
      <c r="N695" s="273">
        <f>INDEX(Table12[],MATCH(Table1324[[#This Row],[Site ID]],Table12[[#Data],[Site ID]],0),MATCH(Table11[[#Headers],[Area]],Table12[#Headers],0))</f>
        <v>6</v>
      </c>
      <c r="O695" t="s">
        <v>990</v>
      </c>
    </row>
    <row r="696" spans="2:15" ht="15" customHeight="1" x14ac:dyDescent="0.35">
      <c r="B696" t="str">
        <f>INDEX(Table12[Site Name],MATCH('2024'!C696,Table12[Site ID],0),1)</f>
        <v>Nuffield Hospital</v>
      </c>
      <c r="C696" s="295" t="s">
        <v>133</v>
      </c>
      <c r="D696" t="str">
        <f>Table1324[[#This Row],[Site ID]]&amp;"-"&amp;Table1324[[#This Row],[Site Name]]</f>
        <v>NH-Nuffield Hospital</v>
      </c>
      <c r="E696" s="296" t="s">
        <v>1525</v>
      </c>
      <c r="F696" t="s">
        <v>986</v>
      </c>
      <c r="G696" s="297">
        <v>45630</v>
      </c>
      <c r="H696" s="297">
        <v>45665</v>
      </c>
      <c r="I696" s="18">
        <v>838.8833333333605</v>
      </c>
      <c r="J696" s="18">
        <v>10.989048934098546</v>
      </c>
      <c r="K696" s="18">
        <v>5.7354117610117674</v>
      </c>
      <c r="L696" s="18">
        <v>0.67</v>
      </c>
      <c r="N696" s="273">
        <f>INDEX(Table12[],MATCH(Table1324[[#This Row],[Site ID]],Table12[[#Data],[Site ID]],0),MATCH(Table11[[#Headers],[Area]],Table12[#Headers],0))</f>
        <v>7</v>
      </c>
    </row>
    <row r="697" spans="2:15" ht="15" customHeight="1" x14ac:dyDescent="0.35">
      <c r="B697" t="str">
        <f>INDEX(Table12[Site Name],MATCH('2024'!C697,Table12[Site ID],0),1)</f>
        <v>Ashdown Road</v>
      </c>
      <c r="C697" s="295" t="s">
        <v>30</v>
      </c>
      <c r="D697" t="str">
        <f>Table1324[[#This Row],[Site ID]]&amp;"-"&amp;Table1324[[#This Row],[Site Name]]</f>
        <v>AR-Ashdown Road</v>
      </c>
      <c r="E697" s="296" t="s">
        <v>1526</v>
      </c>
      <c r="F697" t="s">
        <v>986</v>
      </c>
      <c r="G697" s="297">
        <v>45630</v>
      </c>
      <c r="H697" s="297">
        <v>45665</v>
      </c>
      <c r="I697" s="18">
        <v>838.8666666666395</v>
      </c>
      <c r="J697" s="18">
        <v>7.8073003258366986</v>
      </c>
      <c r="K697" s="18">
        <v>4.0747914017936839</v>
      </c>
      <c r="L697" s="18">
        <v>0.47599999999999998</v>
      </c>
      <c r="N697" s="273">
        <f>INDEX(Table12[],MATCH(Table1324[[#This Row],[Site ID]],Table12[[#Data],[Site ID]],0),MATCH(Table11[[#Headers],[Area]],Table12[#Headers],0))</f>
        <v>7</v>
      </c>
    </row>
    <row r="698" spans="2:15" ht="15" customHeight="1" x14ac:dyDescent="0.35">
      <c r="B698" t="str">
        <f>INDEX(Table12[Site Name],MATCH('2024'!C698,Table12[Site ID],0),1)</f>
        <v>Chestnut Close</v>
      </c>
      <c r="C698" s="295" t="s">
        <v>60</v>
      </c>
      <c r="D698" t="str">
        <f>Table1324[[#This Row],[Site ID]]&amp;"-"&amp;Table1324[[#This Row],[Site Name]]</f>
        <v>CC-Chestnut Close</v>
      </c>
      <c r="E698" s="296" t="s">
        <v>1527</v>
      </c>
      <c r="F698" t="s">
        <v>986</v>
      </c>
      <c r="G698" s="297">
        <v>45630</v>
      </c>
      <c r="H698" s="297">
        <v>45665</v>
      </c>
      <c r="I698" s="18">
        <v>838.8666666666395</v>
      </c>
      <c r="J698" s="309"/>
      <c r="K698" s="18">
        <v>10.709168158915753</v>
      </c>
      <c r="L698" s="18">
        <v>1.2509999999999999</v>
      </c>
      <c r="M698" t="s">
        <v>1528</v>
      </c>
      <c r="N698" s="273">
        <f>INDEX(Table12[],MATCH(Table1324[[#This Row],[Site ID]],Table12[[#Data],[Site ID]],0),MATCH(Table11[[#Headers],[Area]],Table12[#Headers],0))</f>
        <v>8</v>
      </c>
      <c r="O698" t="s">
        <v>990</v>
      </c>
    </row>
    <row r="699" spans="2:15" ht="15" customHeight="1" x14ac:dyDescent="0.35">
      <c r="B699" t="str">
        <f>INDEX(Table12[Site Name],MATCH('2024'!C699,Table12[Site ID],0),1)</f>
        <v>Sparrow Square</v>
      </c>
      <c r="C699" s="295" t="s">
        <v>188</v>
      </c>
      <c r="D699" t="str">
        <f>Table1324[[#This Row],[Site ID]]&amp;"-"&amp;Table1324[[#This Row],[Site Name]]</f>
        <v>SSQ-Sparrow Square</v>
      </c>
      <c r="E699" s="296" t="s">
        <v>1529</v>
      </c>
      <c r="F699" t="s">
        <v>986</v>
      </c>
      <c r="G699" s="297">
        <v>45630</v>
      </c>
      <c r="H699" s="297">
        <v>45665</v>
      </c>
      <c r="I699" s="18">
        <v>838.84999999991851</v>
      </c>
      <c r="J699" s="18">
        <v>21.765742385410707</v>
      </c>
      <c r="K699" s="18">
        <v>11.35999080658179</v>
      </c>
      <c r="L699" s="18">
        <v>1.327</v>
      </c>
      <c r="N699" s="273">
        <f>INDEX(Table12[],MATCH(Table1324[[#This Row],[Site ID]],Table12[[#Data],[Site ID]],0),MATCH(Table11[[#Headers],[Area]],Table12[#Headers],0))</f>
        <v>8</v>
      </c>
    </row>
    <row r="700" spans="2:15" ht="15" customHeight="1" x14ac:dyDescent="0.35">
      <c r="B700" t="str">
        <f>INDEX(Table12[Site Name],MATCH('2024'!C700,Table12[Site ID],0),1)</f>
        <v>Dove Dale</v>
      </c>
      <c r="C700" s="295" t="s">
        <v>76</v>
      </c>
      <c r="D700" t="str">
        <f>Table1324[[#This Row],[Site ID]]&amp;"-"&amp;Table1324[[#This Row],[Site Name]]</f>
        <v>DD (A)-Dove Dale</v>
      </c>
      <c r="E700" s="296" t="s">
        <v>1530</v>
      </c>
      <c r="F700" t="s">
        <v>986</v>
      </c>
      <c r="G700" s="297">
        <v>45630</v>
      </c>
      <c r="H700" s="297">
        <v>45665</v>
      </c>
      <c r="I700" s="18">
        <v>838.84999999991851</v>
      </c>
      <c r="J700" s="18">
        <v>22.274211122372076</v>
      </c>
      <c r="K700" s="18">
        <v>11.625371149463506</v>
      </c>
      <c r="L700" s="18">
        <v>1.3580000000000001</v>
      </c>
      <c r="N700" s="273">
        <f>INDEX(Table12[],MATCH(Table1324[[#This Row],[Site ID]],Table12[[#Data],[Site ID]],0),MATCH(Table11[[#Headers],[Area]],Table12[#Headers],0))</f>
        <v>8</v>
      </c>
    </row>
    <row r="701" spans="2:15" ht="15" customHeight="1" x14ac:dyDescent="0.35">
      <c r="B701" t="str">
        <f>INDEX(Table12[Site Name],MATCH('2024'!C701,Table12[Site ID],0),1)</f>
        <v>Passfield Avenue</v>
      </c>
      <c r="C701" s="295" t="s">
        <v>146</v>
      </c>
      <c r="D701" t="str">
        <f>Table1324[[#This Row],[Site ID]]&amp;"-"&amp;Table1324[[#This Row],[Site Name]]</f>
        <v>PA-Passfield Avenue</v>
      </c>
      <c r="E701" s="296" t="s">
        <v>1531</v>
      </c>
      <c r="F701" t="s">
        <v>986</v>
      </c>
      <c r="G701" s="297">
        <v>45630</v>
      </c>
      <c r="H701" s="297">
        <v>45665</v>
      </c>
      <c r="I701" s="18">
        <v>838.83333333337214</v>
      </c>
      <c r="J701" s="18">
        <v>37.41420107291701</v>
      </c>
      <c r="K701" s="18">
        <v>19.527244818850214</v>
      </c>
      <c r="L701" s="18">
        <v>2.2810000000000001</v>
      </c>
      <c r="N701" s="273">
        <f>INDEX(Table12[],MATCH(Table1324[[#This Row],[Site ID]],Table12[[#Data],[Site ID]],0),MATCH(Table11[[#Headers],[Area]],Table12[#Headers],0))</f>
        <v>8</v>
      </c>
    </row>
  </sheetData>
  <conditionalFormatting pivot="1" sqref="R4:AD65">
    <cfRule type="cellIs" dxfId="399" priority="4" operator="greaterThan">
      <formula>36</formula>
    </cfRule>
  </conditionalFormatting>
  <conditionalFormatting pivot="1" sqref="R4:AD65">
    <cfRule type="cellIs" dxfId="398" priority="3" operator="between">
      <formula>0.2</formula>
      <formula>10</formula>
    </cfRule>
  </conditionalFormatting>
  <conditionalFormatting pivot="1" sqref="R4:AD65">
    <cfRule type="cellIs" dxfId="397" priority="2" operator="between">
      <formula>0</formula>
      <formula>0.199</formula>
    </cfRule>
  </conditionalFormatting>
  <conditionalFormatting pivot="1" sqref="R4:AD65">
    <cfRule type="cellIs" dxfId="396" priority="1" operator="between">
      <formula>0</formula>
      <formula>0.1999</formula>
    </cfRule>
  </conditionalFormatting>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http://purl.org/dc/elements/1.1/"/>
    <ds:schemaRef ds:uri="http://schemas.microsoft.com/office/2006/metadata/properties"/>
    <ds:schemaRef ds:uri="http://schemas.microsoft.com/office/2006/documentManagement/types"/>
    <ds:schemaRef ds:uri="563990bb-8855-45d6-acaa-73e43840eae7"/>
    <ds:schemaRef ds:uri="http://purl.org/dc/dcmitype/"/>
    <ds:schemaRef ds:uri="d47e6164-503e-4d05-9e07-0f118e3571da"/>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2023_OW</vt:lpstr>
      <vt:lpstr>Background Information</vt:lpstr>
      <vt:lpstr>2023_corrected</vt:lpstr>
      <vt:lpstr>Look up  (2)</vt:lpstr>
      <vt:lpstr>Look up </vt:lpstr>
      <vt:lpstr>2024 issues calc</vt:lpstr>
      <vt:lpstr>Detail1</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2025-08-18T15:12:55Z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